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NOTE" sheetId="1" r:id="rId1"/>
    <sheet name="Summary" sheetId="2" r:id="rId2"/>
    <sheet name="CT" sheetId="3" r:id="rId3"/>
    <sheet name="DE" sheetId="4" r:id="rId4"/>
    <sheet name="MD" sheetId="5" r:id="rId5"/>
    <sheet name="NJ" sheetId="6" r:id="rId6"/>
    <sheet name="NY" sheetId="7" r:id="rId7"/>
    <sheet name="PA"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calcPr fullCalcOnLoad="1"/>
</workbook>
</file>

<file path=xl/sharedStrings.xml><?xml version="1.0" encoding="utf-8"?>
<sst xmlns="http://schemas.openxmlformats.org/spreadsheetml/2006/main" count="12872" uniqueCount="1256">
  <si>
    <t>Other Gas, Residual Oil</t>
  </si>
  <si>
    <t>PHBLR4</t>
  </si>
  <si>
    <t>PHBLR5</t>
  </si>
  <si>
    <t>Fayette Energy Facility</t>
  </si>
  <si>
    <t>CTG1</t>
  </si>
  <si>
    <t>Duke Energy Fayette, LLC (Owner/Operator)</t>
  </si>
  <si>
    <t>CTG2</t>
  </si>
  <si>
    <t>G F Weaton</t>
  </si>
  <si>
    <t>Industrial Boiler</t>
  </si>
  <si>
    <t>Primary Nonferrous Metals, Nec</t>
  </si>
  <si>
    <t>Horsehead Corp. (Owner/Operator)</t>
  </si>
  <si>
    <t>Gilberton Power Company</t>
  </si>
  <si>
    <t>Schuylkill</t>
  </si>
  <si>
    <t>Broad Mountain Partners (Operator) Gilberton Power Company (Owner)</t>
  </si>
  <si>
    <t>Grays Ferry Cogen Partnership</t>
  </si>
  <si>
    <t>Philadelphia</t>
  </si>
  <si>
    <t>Grays Ferry Cogen Partnership (Owner/Operator) (Ended 25-AUG-05) Thermal North America - Thermal Source (Owner) (Started 25-AUG-05) Johnson Controls, Inc. (Operator) (Started 25-AUG-05)</t>
  </si>
  <si>
    <t>Calpine Corporation (Owner) Philadelphia United Power Corporation (Operator) Trigen-Schuylkill Generation, Inc (Owner)</t>
  </si>
  <si>
    <t>Handsome Lake Energy</t>
  </si>
  <si>
    <t>EU-1A</t>
  </si>
  <si>
    <t xml:space="preserve"> CP100</t>
  </si>
  <si>
    <t>Venango</t>
  </si>
  <si>
    <t>Handsome Lake Energy, LLC (Owner/Operator)</t>
  </si>
  <si>
    <t>EU-1B</t>
  </si>
  <si>
    <t>EU-2A</t>
  </si>
  <si>
    <t>EU-2B</t>
  </si>
  <si>
    <t>EU-3A</t>
  </si>
  <si>
    <t>EU-3B</t>
  </si>
  <si>
    <t>EU-4A</t>
  </si>
  <si>
    <t>EU-4B</t>
  </si>
  <si>
    <t>EU-5A</t>
  </si>
  <si>
    <t>EU-5B</t>
  </si>
  <si>
    <t>Hatfields Ferry Power Station</t>
  </si>
  <si>
    <t>Monongahela Power Company (Owner) Allegheny Energy Supply Company, LLC (Owner/Operator)</t>
  </si>
  <si>
    <t>Cell burner boiler</t>
  </si>
  <si>
    <t>Low NOx Cell Burner</t>
  </si>
  <si>
    <t xml:space="preserve"> CS001, CS002</t>
  </si>
  <si>
    <t xml:space="preserve"> CS002</t>
  </si>
  <si>
    <t>Low NOx Cell Burner Selective Non-catalytic Reduction</t>
  </si>
  <si>
    <t>Homer City</t>
  </si>
  <si>
    <t>EME Homer City Generation, LP (Operator) Homer City OL1, LLC (Owner) Homer City OL2, LLC (Owner) Homer City OL3, LLC (Owner) Homer City OL4, LLC (Owner) Homer City OL5, LLC (Owner) Homer City OL6, LLC (Owner) Homer City OL7, LLC (Owner) Homer City OL8, LL</t>
  </si>
  <si>
    <t>Hunlock Power Station</t>
  </si>
  <si>
    <t>Hunlock Creek Energy Ventures (Owner) UGI Development Company (Owner/Operator)</t>
  </si>
  <si>
    <t>Hunterstown Combined Cycle</t>
  </si>
  <si>
    <t>CT101</t>
  </si>
  <si>
    <t>Adams</t>
  </si>
  <si>
    <t>Reliant Energy Hunterstown, LLC (Owner/Operator) (Ended 20-JUN-05) Reliant Energy Wholesale Generation, LLC (Owner/Operator) (Started 20-JUN-05)</t>
  </si>
  <si>
    <t>CT201</t>
  </si>
  <si>
    <t>CT301</t>
  </si>
  <si>
    <t>Keystone</t>
  </si>
  <si>
    <t>Atlantic City Electric Company (Owner) Reliant Energy Mid-Atlantic Power Holdings, LLC (Owner) Reliant Energy Northeast Management Company (Operator) Exelon Generating Company (Owner) PPL Montour, LLC (Owner) PSEG Fossil LLC (Owner) Constellation Energy C</t>
  </si>
  <si>
    <t>Liberty Electric Power Plant</t>
  </si>
  <si>
    <t>Liberty Electric Power, LLC (Owner/Operator) Orion Power Operating Services Liberty, Inc. (Operator) (Ended 26-APR-05)</t>
  </si>
  <si>
    <t>Lower Mount Bethel Energy</t>
  </si>
  <si>
    <t>Lower Mount Bethel Energy, LLC (Owner) PPL Generation, LLC (Operator)</t>
  </si>
  <si>
    <t>Martins Creek</t>
  </si>
  <si>
    <t>PPL Martins Creek, LLC (Owner/Operator)</t>
  </si>
  <si>
    <t>AUX4B</t>
  </si>
  <si>
    <t>Merck &amp; Company - West Point</t>
  </si>
  <si>
    <t>Compiled by</t>
  </si>
  <si>
    <t>Tom McNevin</t>
  </si>
  <si>
    <t>NJDEP BAQP</t>
  </si>
  <si>
    <t>609-984-9766</t>
  </si>
  <si>
    <t>tmcnevin@dep.state.nj.us</t>
  </si>
  <si>
    <t>If you have any questions, don't hesitate to contact me.</t>
  </si>
  <si>
    <t>Not all linked sheet cells may be devoid of error messages in this workbook, as it derived from my working</t>
  </si>
  <si>
    <t>spreadsheets which were modified on various machines with differing drive designations. This should not be of concern.</t>
  </si>
  <si>
    <t>Lines in italics designate units added as a result of the working HEDD definition that has evolved over the last several meetings.</t>
  </si>
  <si>
    <t>These apparent errors are not substantive.</t>
  </si>
  <si>
    <t>Pharmaceutical Preparations</t>
  </si>
  <si>
    <t>Merck &amp; Company, Inc. (Owner/Operator)</t>
  </si>
  <si>
    <t>Mitchell Power Station</t>
  </si>
  <si>
    <t>Montour</t>
  </si>
  <si>
    <t>PPL Montour, LLC (Owner/Operator)</t>
  </si>
  <si>
    <t>AUX1</t>
  </si>
  <si>
    <t>AUX2</t>
  </si>
  <si>
    <t>Mountain</t>
  </si>
  <si>
    <t>Reliant Energy Mid-Atlantic Power Holdings, LLC (Owner/Operator)</t>
  </si>
  <si>
    <t>Mt. Carmel Cogeneration</t>
  </si>
  <si>
    <t>SG-101</t>
  </si>
  <si>
    <t>Northumberland</t>
  </si>
  <si>
    <t>Mt. Carmel Cogeneration, Inc. (Owner/Operator)</t>
  </si>
  <si>
    <t>Lawrence</t>
  </si>
  <si>
    <t>North East Cogeneration Plant</t>
  </si>
  <si>
    <t>Conectiv Operating Services Company (Operator) Energy Systems North East, LLC (Owner)</t>
  </si>
  <si>
    <t>Northampton Generating Plant</t>
  </si>
  <si>
    <t>NGC01</t>
  </si>
  <si>
    <t>Northampton Generating Company (Owner/Operator)</t>
  </si>
  <si>
    <t>Northeastern Power Company</t>
  </si>
  <si>
    <t>Northeastern Power Company (Owner) Nepco Services Company (Owner/Operator)</t>
  </si>
  <si>
    <t>Ontelaunee Energy Center</t>
  </si>
  <si>
    <t>Berks</t>
  </si>
  <si>
    <t>Calpine Construction Finance Company, LP (Owner/Operator) (Ended 11-OCT-05) Ontelaunee Power Operating Company, LLC (Owner) (Started 11-OCT-05) Calpine Power Services, Inc. (Operator) (Started 11-OCT-05)</t>
  </si>
  <si>
    <t>PEI Power Power Corporation</t>
  </si>
  <si>
    <t>Lackawanna</t>
  </si>
  <si>
    <t>PEI Power Corporation (Owner/Operator) Cayuga Power (Owner)</t>
  </si>
  <si>
    <t>Panther Creek Energy Facility</t>
  </si>
  <si>
    <t>Carbon</t>
  </si>
  <si>
    <t>Constellation Operating Services (Operator) Panther Creek Partners (Owner)</t>
  </si>
  <si>
    <t>Piney Creek Power Plant</t>
  </si>
  <si>
    <t>Clarion</t>
  </si>
  <si>
    <t>Piney Creek Limited Partnership (Owner/Operator)</t>
  </si>
  <si>
    <t>Portland</t>
  </si>
  <si>
    <t>Procter &amp; Gamble Paper Products</t>
  </si>
  <si>
    <t>Paper Mills Exc Building Paper</t>
  </si>
  <si>
    <t>Procter &amp; Gamble Company (Owner/Operator)</t>
  </si>
  <si>
    <t>Scrubgrass Generating Plant</t>
  </si>
  <si>
    <t>Scrubgrass Generating Company (Owner/Operator) PG&amp;E Operating Services Company (Operator) (Ended 01-FEB-05)</t>
  </si>
  <si>
    <t>Seward</t>
  </si>
  <si>
    <t>Reliant Energy Seward, LLC (Owner/Operator)</t>
  </si>
  <si>
    <t>Shawville</t>
  </si>
  <si>
    <t>Clearfield</t>
  </si>
  <si>
    <t>Shermans Dale Station</t>
  </si>
  <si>
    <t>Perry</t>
  </si>
  <si>
    <t>Natural Gas Transmission</t>
  </si>
  <si>
    <t>Texas Eastern Transmission, LP (Owner/Operator)</t>
  </si>
  <si>
    <t>St. Nicholas Cogeneration Project</t>
  </si>
  <si>
    <t>Schuylkill Energy Resources, Inc. (Owner/Operator)</t>
  </si>
  <si>
    <t>Sunbury</t>
  </si>
  <si>
    <t>Snyder</t>
  </si>
  <si>
    <t>Sunbury Generation, LP (Operator)</t>
  </si>
  <si>
    <t>Titus</t>
  </si>
  <si>
    <t>Tolna</t>
  </si>
  <si>
    <t>Trigen Energy - Schuykill</t>
  </si>
  <si>
    <t>Trigen - Philadelphia Energy Corp (Owner/Operator)</t>
  </si>
  <si>
    <t>Trigen Energy Corporation-Edison St</t>
  </si>
  <si>
    <t>WPS Westwood Generation, LLC</t>
  </si>
  <si>
    <t>WPS Westwood Generation, LLC (Owner/Operator)</t>
  </si>
  <si>
    <t>Wheelabrator - Frackville</t>
  </si>
  <si>
    <t>GEN1</t>
  </si>
  <si>
    <t>Wheelabrator Frackville Energy Company, Inc. (Owner/Operator)</t>
  </si>
  <si>
    <t>Williams Generation Co (Hazleton)</t>
  </si>
  <si>
    <t>TURB2</t>
  </si>
  <si>
    <t>Williams Generation (Owner/Operator)</t>
  </si>
  <si>
    <t>TURB3</t>
  </si>
  <si>
    <t>TURB4</t>
  </si>
  <si>
    <t>TURBIN</t>
  </si>
  <si>
    <t>801212</t>
  </si>
  <si>
    <t>801221</t>
  </si>
  <si>
    <t>801222</t>
  </si>
  <si>
    <t>801231</t>
  </si>
  <si>
    <t>801241</t>
  </si>
  <si>
    <t>801242</t>
  </si>
  <si>
    <t>311131</t>
  </si>
  <si>
    <t>311132</t>
  </si>
  <si>
    <t>316891</t>
  </si>
  <si>
    <t>316892</t>
  </si>
  <si>
    <t>311631</t>
  </si>
  <si>
    <t>311632</t>
  </si>
  <si>
    <t>10870TURBIN</t>
  </si>
  <si>
    <t>31592</t>
  </si>
  <si>
    <t>31613</t>
  </si>
  <si>
    <t>31614</t>
  </si>
  <si>
    <t>31483</t>
  </si>
  <si>
    <t>31484</t>
  </si>
  <si>
    <t>31691</t>
  </si>
  <si>
    <t>8800061</t>
  </si>
  <si>
    <t>8800063</t>
  </si>
  <si>
    <t>318133</t>
  </si>
  <si>
    <t>mb</t>
  </si>
  <si>
    <t>Blossburg</t>
  </si>
  <si>
    <t>Falls Generating Station</t>
  </si>
  <si>
    <t>Hamilton</t>
  </si>
  <si>
    <t>Hunterstown</t>
  </si>
  <si>
    <t>Moser Generating Station</t>
  </si>
  <si>
    <r>
      <t>Dry bottom wall-fired boiler</t>
    </r>
    <r>
      <rPr>
        <sz val="10"/>
        <color indexed="10"/>
        <rFont val="Arial"/>
        <family val="2"/>
      </rPr>
      <t xml:space="preserve"> (SNCR?)</t>
    </r>
  </si>
  <si>
    <r>
      <t xml:space="preserve">Low NOx Burner Technology w/ Closed-coupled/Separated OFA </t>
    </r>
    <r>
      <rPr>
        <sz val="10"/>
        <color indexed="10"/>
        <rFont val="Arial"/>
        <family val="2"/>
      </rPr>
      <t>SNCR for 03 OS</t>
    </r>
  </si>
  <si>
    <t>2005 Avg</t>
  </si>
  <si>
    <t>LECT ER</t>
  </si>
  <si>
    <t>7/26/2005  Daily EGU NOx Emissions</t>
  </si>
  <si>
    <t>HECT "Performance Standards"</t>
  </si>
  <si>
    <t>LFB "Performance Standards"</t>
  </si>
  <si>
    <t>States</t>
  </si>
  <si>
    <t>As Reported</t>
  </si>
  <si>
    <t>Short Term</t>
  </si>
  <si>
    <t>D</t>
  </si>
  <si>
    <t>%</t>
  </si>
  <si>
    <t>Long Term</t>
  </si>
  <si>
    <t>CT</t>
  </si>
  <si>
    <t>DE</t>
  </si>
  <si>
    <t>MD</t>
  </si>
  <si>
    <t>NJ</t>
  </si>
  <si>
    <t>NY</t>
  </si>
  <si>
    <t>PA</t>
  </si>
  <si>
    <t>-40% from water injection</t>
  </si>
  <si>
    <t>Replacement by SOTA LECTs</t>
  </si>
  <si>
    <t>-30% from SNCR</t>
  </si>
  <si>
    <t>0.07 lbs NOx / mmBTU from SCR</t>
  </si>
  <si>
    <t>Total</t>
  </si>
  <si>
    <t>% Reduction from</t>
  </si>
  <si>
    <t>HEDD Differential</t>
  </si>
  <si>
    <t>Total NOx</t>
  </si>
  <si>
    <t>tons</t>
  </si>
  <si>
    <t>June 4 to July 26, 2005 "HEDD Differential"  =</t>
  </si>
  <si>
    <t>=</t>
  </si>
  <si>
    <t>Total EGU NOx</t>
  </si>
  <si>
    <t>Mean</t>
  </si>
  <si>
    <t>MIN</t>
  </si>
  <si>
    <t>MAX</t>
  </si>
  <si>
    <t>HECTs</t>
  </si>
  <si>
    <t>LFBs</t>
  </si>
  <si>
    <t>Non-EGUs deleted</t>
  </si>
  <si>
    <t>WI (-40%)</t>
  </si>
  <si>
    <t>LECT (0.080)</t>
  </si>
  <si>
    <t>SNCR (-30%)</t>
  </si>
  <si>
    <t>SCR (0.07)</t>
  </si>
  <si>
    <t>2002 categories</t>
  </si>
  <si>
    <t>STATE</t>
  </si>
  <si>
    <t>FACILITY_NAME</t>
  </si>
  <si>
    <t>CODE</t>
  </si>
  <si>
    <t>UNITID</t>
  </si>
  <si>
    <t>ASSOC_STACKS</t>
  </si>
  <si>
    <t>TIME</t>
  </si>
  <si>
    <t>GLOAD</t>
  </si>
  <si>
    <t>SLOAD</t>
  </si>
  <si>
    <t>NOX_RATE</t>
  </si>
  <si>
    <t>NOX_MASS</t>
  </si>
  <si>
    <t>HEAT_INPUT</t>
  </si>
  <si>
    <t>COUNTY</t>
  </si>
  <si>
    <t>SOURCE_CAT</t>
  </si>
  <si>
    <t>OWN_DISPLAY</t>
  </si>
  <si>
    <t>OP_STATUS_INFO</t>
  </si>
  <si>
    <t>UNIT_TYPE_INFO</t>
  </si>
  <si>
    <t>SECONDARY_FUEL_INFO</t>
  </si>
  <si>
    <t>NOX_CONTROL_INFO</t>
  </si>
  <si>
    <t>CAPACITY_INPUT</t>
  </si>
  <si>
    <t>AES Thames</t>
  </si>
  <si>
    <t>UNITA</t>
  </si>
  <si>
    <t xml:space="preserve"> CS01</t>
  </si>
  <si>
    <t>New London</t>
  </si>
  <si>
    <t>Cogeneration</t>
  </si>
  <si>
    <t>AES Thames, Inc. (Owner/Operator)</t>
  </si>
  <si>
    <t>Operating</t>
  </si>
  <si>
    <t>Circulating fluidized bed boiler</t>
  </si>
  <si>
    <t>Other</t>
  </si>
  <si>
    <t>UNITB</t>
  </si>
  <si>
    <t>Algonquin Power Windsor Locks, LLC</t>
  </si>
  <si>
    <t>GT1</t>
  </si>
  <si>
    <t>Hartford</t>
  </si>
  <si>
    <t>Algonquin Power Windsor Locks, LLC (Owner/Operator)</t>
  </si>
  <si>
    <t>Combustion turbine</t>
  </si>
  <si>
    <t>Residual Oil</t>
  </si>
  <si>
    <t>Steam Injection</t>
  </si>
  <si>
    <t>Branford</t>
  </si>
  <si>
    <t>New Haven</t>
  </si>
  <si>
    <t>Electric Utility</t>
  </si>
  <si>
    <t>Connecticut Jet Power, LLC (Owner) NRG Middletown Operations, Inc. (Operator)</t>
  </si>
  <si>
    <t>Bridgeport Energy</t>
  </si>
  <si>
    <t>BE1</t>
  </si>
  <si>
    <t>Fairfield</t>
  </si>
  <si>
    <t>Bridgeport Energy, LLC (Owner/Operator)</t>
  </si>
  <si>
    <t>Combined cycle</t>
  </si>
  <si>
    <t>Water Injection Selective Catalytic Reduction</t>
  </si>
  <si>
    <t>BE2</t>
  </si>
  <si>
    <t>Bridgeport Harbor Station</t>
  </si>
  <si>
    <t>BHB1</t>
  </si>
  <si>
    <t>PSEG Power Connecticut, LLC (Owner/Operator)</t>
  </si>
  <si>
    <t>Cyclone boiler</t>
  </si>
  <si>
    <t>Diesel Oil</t>
  </si>
  <si>
    <t>BHB2</t>
  </si>
  <si>
    <t>BHB3</t>
  </si>
  <si>
    <t>Tangentially-fired</t>
  </si>
  <si>
    <t>Diesel Oil, Residual Oil</t>
  </si>
  <si>
    <t>Low NOx Burner Technology w/ Separated OFA</t>
  </si>
  <si>
    <t>BHB4</t>
  </si>
  <si>
    <t>Capitol District Energy Center</t>
  </si>
  <si>
    <t>GT</t>
  </si>
  <si>
    <t>El Paso Power Operations (Operator) Capitol Dist Energy Center Cogen (Owner)</t>
  </si>
  <si>
    <t>Cos Cob</t>
  </si>
  <si>
    <t>Devon</t>
  </si>
  <si>
    <t>Devon Power, LLC (Owner) NRG Devon Operations, Inc. (Operator)</t>
  </si>
  <si>
    <t>Other Oil</t>
  </si>
  <si>
    <t>Water Injection</t>
  </si>
  <si>
    <t xml:space="preserve"> CS0001</t>
  </si>
  <si>
    <t>Pipeline Natural Gas</t>
  </si>
  <si>
    <t>Franklin Drive</t>
  </si>
  <si>
    <t>Litchfield</t>
  </si>
  <si>
    <t>Lake Road Generating Company</t>
  </si>
  <si>
    <t>LRG1</t>
  </si>
  <si>
    <t>Windham</t>
  </si>
  <si>
    <t>Lake Road Generating Company, LP (Owner/Operator)</t>
  </si>
  <si>
    <t>Dry Low NOx Burners Water Injection Selective Catalytic Reduction</t>
  </si>
  <si>
    <t>LRG2</t>
  </si>
  <si>
    <t>LRG3</t>
  </si>
  <si>
    <t>Middletown</t>
  </si>
  <si>
    <t>Middlesex</t>
  </si>
  <si>
    <t>Middletown Power, LLC (Owner) NRG Middletown Operations, Inc. (Operator)</t>
  </si>
  <si>
    <t>Dry bottom wall-fired boiler</t>
  </si>
  <si>
    <t>Overfire Air</t>
  </si>
  <si>
    <t>Water Injection Selective Non-catalytic Reduction</t>
  </si>
  <si>
    <t>Milford Power Company LLC</t>
  </si>
  <si>
    <t>CT01</t>
  </si>
  <si>
    <t>Milford Power Plant (Owner/Operator) (Ended 06-JUL-05) Milford Power Company, LLC (Owner/Operator) (Started 06-JUL-05)</t>
  </si>
  <si>
    <t>CT02</t>
  </si>
  <si>
    <t>Montville</t>
  </si>
  <si>
    <t>Montville Power, LLC (Owner) NRG Montville Operations, Inc. (Operator)</t>
  </si>
  <si>
    <t>New Haven Harbor</t>
  </si>
  <si>
    <t>NHB1</t>
  </si>
  <si>
    <t>Diesel Oil, Pipeline Natural Gas</t>
  </si>
  <si>
    <t>Norwalk Harbor Station</t>
  </si>
  <si>
    <t>Norwalk Harbor Power Operations (Operator) Norwalk Harbor Power, LLC (Owner)</t>
  </si>
  <si>
    <t>Selective Non-catalytic Reduction</t>
  </si>
  <si>
    <t>Norwich</t>
  </si>
  <si>
    <t>TRBINE</t>
  </si>
  <si>
    <t>Norwich Public Utilities (Owner/Operator)</t>
  </si>
  <si>
    <t>Pratt &amp; Whitney, East Hartford</t>
  </si>
  <si>
    <t>Industrial Turbine</t>
  </si>
  <si>
    <t>P&amp;W, Division of United Technologies (Owner/Operator)</t>
  </si>
  <si>
    <t>South Meadow Station</t>
  </si>
  <si>
    <t>11A</t>
  </si>
  <si>
    <t>Connecticut Resources Recovery (Owner/Operator)</t>
  </si>
  <si>
    <t>11B</t>
  </si>
  <si>
    <t>12A</t>
  </si>
  <si>
    <t>12B</t>
  </si>
  <si>
    <t>13A</t>
  </si>
  <si>
    <t>13B</t>
  </si>
  <si>
    <t>14A</t>
  </si>
  <si>
    <t>14B</t>
  </si>
  <si>
    <t>Torrington Terminal</t>
  </si>
  <si>
    <t>Tunnel</t>
  </si>
  <si>
    <t>Northeast Generation Services (Operator) Northeast Generation Company (Owner)</t>
  </si>
  <si>
    <t>Wallingford Energy</t>
  </si>
  <si>
    <t>PPL Wallingford Energy, LLC (Owner/Operator)</t>
  </si>
  <si>
    <t>CT03</t>
  </si>
  <si>
    <t>CT04</t>
  </si>
  <si>
    <t>CT05</t>
  </si>
  <si>
    <t>Waterside Power, LLC</t>
  </si>
  <si>
    <t>Waterside Power, LLC (Owner/Operator)</t>
  </si>
  <si>
    <t>HEDD CTs (&gt; 0.10 lbs NOx / mmBTU)</t>
  </si>
  <si>
    <t>54010</t>
  </si>
  <si>
    <t>568BHB4</t>
  </si>
  <si>
    <t>54210</t>
  </si>
  <si>
    <t>54211</t>
  </si>
  <si>
    <t>54212</t>
  </si>
  <si>
    <t>54810</t>
  </si>
  <si>
    <t>HEDD LFBs (&gt; 0.10 lbs NOx / mmBTU)</t>
  </si>
  <si>
    <t>LFB</t>
  </si>
  <si>
    <t>X</t>
  </si>
  <si>
    <t>568BHB2</t>
  </si>
  <si>
    <t>5623</t>
  </si>
  <si>
    <t>5624</t>
  </si>
  <si>
    <t>5465</t>
  </si>
  <si>
    <t>LECT (0.082)</t>
  </si>
  <si>
    <t>PRIMARY_FUEL_INFO</t>
  </si>
  <si>
    <t>Christiana Substation</t>
  </si>
  <si>
    <t>New Castle</t>
  </si>
  <si>
    <t>Conectiv Delmarva Generation, LLC (Owner/Operator)</t>
  </si>
  <si>
    <t>Delaware City</t>
  </si>
  <si>
    <t>Delaware City Refinery</t>
  </si>
  <si>
    <t>MECCU1</t>
  </si>
  <si>
    <t>Petroleum Refinery</t>
  </si>
  <si>
    <t>Premcor Refining Group, Inc. (Owner/Operator)</t>
  </si>
  <si>
    <t>Other Gas</t>
  </si>
  <si>
    <t>Other Steam Injection</t>
  </si>
  <si>
    <t>MECCU2</t>
  </si>
  <si>
    <t>Edge Moor</t>
  </si>
  <si>
    <t>Coal</t>
  </si>
  <si>
    <t>Residual Oil, Pipeline Natural Gas</t>
  </si>
  <si>
    <t>Low NOx Burner Technology w/ Closed-coupled OFA Low NOx Burner Technology w/ Separated OFA</t>
  </si>
  <si>
    <t>Low NOx Burner Technology w/ Overfire Air</t>
  </si>
  <si>
    <t>Hay Road</t>
  </si>
  <si>
    <t>**3</t>
  </si>
  <si>
    <t>Water Injection Overfire Air</t>
  </si>
  <si>
    <t>Water Injection Overfire Air Selective Catalytic Reduction</t>
  </si>
  <si>
    <t>Indian River</t>
  </si>
  <si>
    <t>Sussex</t>
  </si>
  <si>
    <t>Conectiv Delmarva Generation, LLC (Owner/Operator) (Ended 02-AUG-05) Indian River Power, LLC (Owner/Operator) (Started 02-AUG-05)</t>
  </si>
  <si>
    <t>Conectiv Delmarva Generation, LLC (Owner/Operator) (Ended 04-AUG-05) Indian River Power, LLC (Owner/Operator) (Started 04-AUG-05)</t>
  </si>
  <si>
    <t>Low NOx Burner Technology w/ Overfire Air Selective Non-catalytic Reduction</t>
  </si>
  <si>
    <t>Dry bottom turbo-fired boiler</t>
  </si>
  <si>
    <t>Madison Street</t>
  </si>
  <si>
    <t>Retired</t>
  </si>
  <si>
    <t>McKee Run</t>
  </si>
  <si>
    <t>Kent</t>
  </si>
  <si>
    <t>City of Dover (Owner/Operator) DE Operating Services, LLC (Operator)</t>
  </si>
  <si>
    <t>Low NOx Burner Technology (Dry Bottom only)</t>
  </si>
  <si>
    <t>Low NOx Burner Technology (Dry Bottom only) Overfire Air</t>
  </si>
  <si>
    <t>NRG Energy Center Dover</t>
  </si>
  <si>
    <t>NRG Energy Center Dover, LLC (Owner/Operator)</t>
  </si>
  <si>
    <t>Van Sant</t>
  </si>
  <si>
    <t>**11</t>
  </si>
  <si>
    <t>Warren F. Sam Beasley Pwr Station</t>
  </si>
  <si>
    <t>Delaware Municipal Electric Corporation (Owner) NRG Energy Center Smyrna, LLC (Operator)</t>
  </si>
  <si>
    <t>West Substation</t>
  </si>
  <si>
    <t>LECT (0.074)</t>
  </si>
  <si>
    <t>AES Warrior Run</t>
  </si>
  <si>
    <t>Allegany</t>
  </si>
  <si>
    <t>AES Warrior Run, Inc. (Owner) AES Western MD Mgmt Company (Operator)</t>
  </si>
  <si>
    <t>Brandon Shores</t>
  </si>
  <si>
    <t>Anne Arundel</t>
  </si>
  <si>
    <t>Constellation Energy Commodities Group, Inc. (Owner/Operator) (Ended 21-NOV-05) Constellation Power Source Generation Inc. (Owner/Operator) (Started 21-NOV-05)</t>
  </si>
  <si>
    <t>Low NOx Burner Technology w/ Overfire Air Selective Catalytic Reduction</t>
  </si>
  <si>
    <t>C P Crane</t>
  </si>
  <si>
    <t>Baltimore</t>
  </si>
  <si>
    <t>Constellation Energy Commodities Group, Inc. (Owner/Operator) (Ended 28-NOV-05) Constellation Power Source Generation Inc. (Owner/Operator) (Started 28-NOV-05)</t>
  </si>
  <si>
    <t>Overfire Air Combustion Modification/Fuel Reburning</t>
  </si>
  <si>
    <t>Chalk Point</t>
  </si>
  <si>
    <t>**GT3</t>
  </si>
  <si>
    <t>Prince George's</t>
  </si>
  <si>
    <t>Mirant Mid-Atlantic, LLC (Owner/Operator) (Ended 17-OCT-05) Mirant Chalk Point, LLC (Owner/Operator) (Started 17-OCT-05)</t>
  </si>
  <si>
    <t>**GT4</t>
  </si>
  <si>
    <t>**GT5</t>
  </si>
  <si>
    <t>**GT6</t>
  </si>
  <si>
    <t xml:space="preserve"> CSE12, MSE1A, MSE1B</t>
  </si>
  <si>
    <t xml:space="preserve"> CSE12, MSE2A, MSE2B</t>
  </si>
  <si>
    <t>GT2</t>
  </si>
  <si>
    <t>Mirant Mid-Atlantic, LLC (Owner/Operator)</t>
  </si>
  <si>
    <t>SMECO</t>
  </si>
  <si>
    <t>Mirant Mid-Atlantic, LLC (Operator) South Maryland Electric Cooperative (Owner)</t>
  </si>
  <si>
    <t>Dickerson</t>
  </si>
  <si>
    <t xml:space="preserve"> CSD123, CSD12</t>
  </si>
  <si>
    <t>Montgomery</t>
  </si>
  <si>
    <t xml:space="preserve"> CSD123, MSD3</t>
  </si>
  <si>
    <t>GT3</t>
  </si>
  <si>
    <t>Herbert A Wagner</t>
  </si>
  <si>
    <t>Morgantown</t>
  </si>
  <si>
    <t>Charles</t>
  </si>
  <si>
    <t>Low NOx Burner Technology w/ Closed-coupled/Separated OFA</t>
  </si>
  <si>
    <t>GT4</t>
  </si>
  <si>
    <t>GT5</t>
  </si>
  <si>
    <t>GT6</t>
  </si>
  <si>
    <t>Panda Brandywine</t>
  </si>
  <si>
    <t>Panda Brandywine, LP (Owner) Panda Global Services (Operator)</t>
  </si>
  <si>
    <t>Water Injection Other</t>
  </si>
  <si>
    <t>Perryman</t>
  </si>
  <si>
    <t>**51</t>
  </si>
  <si>
    <t>Harford</t>
  </si>
  <si>
    <t>Constellation Energy Commodities Group, Inc. (Owner/Operator)</t>
  </si>
  <si>
    <t>CT1</t>
  </si>
  <si>
    <t>CT2</t>
  </si>
  <si>
    <t>CT3</t>
  </si>
  <si>
    <t>CT4</t>
  </si>
  <si>
    <t>R. Paul Smith Power Station</t>
  </si>
  <si>
    <t>Washington</t>
  </si>
  <si>
    <t>Allegheny Energy Supply Company, LLC (Owner/Operator)</t>
  </si>
  <si>
    <t xml:space="preserve"> MS9A, MS9B</t>
  </si>
  <si>
    <t>Riverside</t>
  </si>
  <si>
    <t>CT6</t>
  </si>
  <si>
    <t>Rock Springs Generating Facility</t>
  </si>
  <si>
    <t>Cecil</t>
  </si>
  <si>
    <t>Old Dominion Electric Cooperative (Owner)</t>
  </si>
  <si>
    <t>Dry Low NOx Burners</t>
  </si>
  <si>
    <t>Consolidated Edison Development (Owner/Operator)</t>
  </si>
  <si>
    <t>Vienna</t>
  </si>
  <si>
    <t>Dorchester</t>
  </si>
  <si>
    <t>Vienna Operations, Inc. (Operator) (Ended 04-AUG-05) Vienna Power, LLC (Owner/Operator)</t>
  </si>
  <si>
    <t>Westport</t>
  </si>
  <si>
    <t>CT5</t>
  </si>
  <si>
    <t>Baltimore (City)</t>
  </si>
  <si>
    <t>1571**GT6</t>
  </si>
  <si>
    <t>1571GT2</t>
  </si>
  <si>
    <t>1571SMECO</t>
  </si>
  <si>
    <t>1573GT3</t>
  </si>
  <si>
    <t>1573GT4</t>
  </si>
  <si>
    <t>1573GT5</t>
  </si>
  <si>
    <t>1573GT6</t>
  </si>
  <si>
    <t>1556CT2</t>
  </si>
  <si>
    <t>1556CT3</t>
  </si>
  <si>
    <t>1559CT6</t>
  </si>
  <si>
    <t>1560CT5</t>
  </si>
  <si>
    <t>Units</t>
  </si>
  <si>
    <t>lbs NOx / MWh</t>
  </si>
  <si>
    <t>OTC Only</t>
  </si>
  <si>
    <t>Philadelphia Rd</t>
  </si>
  <si>
    <t>Notchcliff</t>
  </si>
  <si>
    <t>CBL</t>
  </si>
  <si>
    <t>LECT (0.085)</t>
  </si>
  <si>
    <t>SIC_CODE_DESCRIPTION</t>
  </si>
  <si>
    <t>AES Red Oak</t>
  </si>
  <si>
    <t>Electric Services</t>
  </si>
  <si>
    <t>AES Red Oak, LLC (Owner/Operator)</t>
  </si>
  <si>
    <t>Dry Low NOx Burners Ammonia Injection Selective Catalytic Reduction</t>
  </si>
  <si>
    <t>B L England</t>
  </si>
  <si>
    <t>Cape May</t>
  </si>
  <si>
    <t>Atlantic City Electric Company (Owner/Operator)</t>
  </si>
  <si>
    <t>CB</t>
  </si>
  <si>
    <t>Overfire Air Selective Non-catalytic Reduction</t>
  </si>
  <si>
    <t>Bayonne Generating Station</t>
  </si>
  <si>
    <t>A01001</t>
  </si>
  <si>
    <t>Hudson</t>
  </si>
  <si>
    <t>PSEG Power, LLC (Owner/Operator)</t>
  </si>
  <si>
    <t>A02001</t>
  </si>
  <si>
    <t>Bayonne Plant Holding, LLC</t>
  </si>
  <si>
    <t>Elec &amp; Other Services Combined</t>
  </si>
  <si>
    <t>General Electric Company (Operator) Bayonne Plant Holding, LLC (Owner)</t>
  </si>
  <si>
    <t>Bergen</t>
  </si>
  <si>
    <t>Burlington Generating Station</t>
  </si>
  <si>
    <t>Burlington</t>
  </si>
  <si>
    <t>Calpine Newark Cogeneration</t>
  </si>
  <si>
    <t>Essex</t>
  </si>
  <si>
    <t>Calpine Corporation (Owner/Operator) (Ended 22-MAR-05) Calpine Newark, Inc. (Owner/Operator) (Started 22-MAR-05)</t>
  </si>
  <si>
    <t>Ammonia Injection Selective Catalytic Reduction Steam Injection</t>
  </si>
  <si>
    <t>Calpine Parlin</t>
  </si>
  <si>
    <t>Calpine Corporation (Owner/Operator) (Ended 22-MAR-05) Calpine Corporation (Operator) (Ended 22-MAR-05) Calpine Parlin, Inc. (Owner/Operator) (Started 22-MAR-05)</t>
  </si>
  <si>
    <t>Selective Catalytic Reduction Steam Injection</t>
  </si>
  <si>
    <t>Camden Plant Holding, LLC</t>
  </si>
  <si>
    <t>Camden</t>
  </si>
  <si>
    <t>General Electric Company (Operator) Camden Plant Holding, LLC (Owner)</t>
  </si>
  <si>
    <t>Carlls Corner Station</t>
  </si>
  <si>
    <t>Cumberland</t>
  </si>
  <si>
    <t>Conectiv Atlantic Generation, LLC (Owner/Operator)</t>
  </si>
  <si>
    <t>Carneys Point</t>
  </si>
  <si>
    <t>Salem</t>
  </si>
  <si>
    <t>U.S. Operating Services Company (Operator) (Ended 01-FEB-05) Chambers Cogeneration, LP (Owner) (Ended 01-FEB-05) Cogentrix Energy, Inc. (Owner/Operator) (Started 01-FEB-05) (Ended 03-FEB-05) Chambers Cogeneration, LP (Owner/Operator) (Started 03-FEB-05)</t>
  </si>
  <si>
    <t>Cedar Station</t>
  </si>
  <si>
    <t>Ocean</t>
  </si>
  <si>
    <t>DSM Nutritional Products, Inc</t>
  </si>
  <si>
    <t>Warren</t>
  </si>
  <si>
    <t>Medicinals and Botanicals</t>
  </si>
  <si>
    <t>DSM Nutritional Products, Inc (Owner/Operator)</t>
  </si>
  <si>
    <t>Deepwater</t>
  </si>
  <si>
    <t>E F Kenilworth, Inc.</t>
  </si>
  <si>
    <t>Union</t>
  </si>
  <si>
    <t>E F Kenilworth, Inc. (Owner/Operator)</t>
  </si>
  <si>
    <t>Edison</t>
  </si>
  <si>
    <t>Forked River</t>
  </si>
  <si>
    <t>Jersey Central Power &amp; Light (Owner/Operator)</t>
  </si>
  <si>
    <t>Dry Low NOx Burners Water Injection</t>
  </si>
  <si>
    <t>Gilbert Generating Station</t>
  </si>
  <si>
    <t>Hunterdon</t>
  </si>
  <si>
    <t>Reliant Energy New Jersey Holdings (Owner/Operator)</t>
  </si>
  <si>
    <t>Glen Gardner</t>
  </si>
  <si>
    <t>Howard M Down</t>
  </si>
  <si>
    <t>City of Vineland (Owner/Operator)</t>
  </si>
  <si>
    <t>Hudson Generating Station</t>
  </si>
  <si>
    <t>PSEG Fossil LLC (Owner/Operator)</t>
  </si>
  <si>
    <t>Operating (Retired 30-SEP-05)</t>
  </si>
  <si>
    <t>Kearny Generating Station</t>
  </si>
  <si>
    <t>Lakewood Cogeneration</t>
  </si>
  <si>
    <t>CED Operating Company, LP (Owner/Operator)</t>
  </si>
  <si>
    <t>Linden Cogeneration Facility</t>
  </si>
  <si>
    <t>Cogen Technologies Linden Venture (Operator) General Electric Company (Operator)</t>
  </si>
  <si>
    <t>Cogen Technologies Linden Venture (Owner) General Electric Company (Operator)</t>
  </si>
  <si>
    <t>Linden Generating Station</t>
  </si>
  <si>
    <t>Operating (Started 10-MAY-05)</t>
  </si>
  <si>
    <t>Combined cycle (Started 01-JUN-05)</t>
  </si>
  <si>
    <t>Operating (Started 11-MAY-05)</t>
  </si>
  <si>
    <t>Combined cycle (Started 01-MAY-05)</t>
  </si>
  <si>
    <t xml:space="preserve"> MP21, MP22</t>
  </si>
  <si>
    <t>Operating (Started 01-JUL-05)</t>
  </si>
  <si>
    <t>Logan Generating Plant</t>
  </si>
  <si>
    <t>Gloucester</t>
  </si>
  <si>
    <t>Keystone Urban Renewal, LP (Owner) (Ended 01-FEB-05) U.S. Operating Services Company (Operator) (Ended 01-FEB-05) Cogentrix Energy, Inc. (Owner/Operator) (Started 01-FEB-05) (Ended 03-FEB-05) Logan Generating Co. LP (Owner/Operator) (Started 03-FEB-05)</t>
  </si>
  <si>
    <t>Mercer Generating Station</t>
  </si>
  <si>
    <t>Mercer</t>
  </si>
  <si>
    <t>Wet bottom wall-fired boiler</t>
  </si>
  <si>
    <t>Selective Non-catalytic Reduction Selective Catalytic Reduction</t>
  </si>
  <si>
    <t>Mickleton</t>
  </si>
  <si>
    <t>Middle Street</t>
  </si>
  <si>
    <t>Missouri</t>
  </si>
  <si>
    <t>Atlantic</t>
  </si>
  <si>
    <t>National Park</t>
  </si>
  <si>
    <t>Newark Bay Cogen</t>
  </si>
  <si>
    <t>Newark Bay Cogen Partnership, LP (Owner) Centric Operating Services Company (Operator) (Ended 12-SEP-05) Wood Group Power Operations, Inc. (Operator) (Started 12-SEP-05)</t>
  </si>
  <si>
    <t>Low NOx Burner Technology (Dry Bottom only) Other</t>
  </si>
  <si>
    <t>North Jersey Energy Associates</t>
  </si>
  <si>
    <t>North Jersey Energy Associates, LP (Owner) FPL Energy OSI (Operator)</t>
  </si>
  <si>
    <t>Ocean Peaking Power, LP</t>
  </si>
  <si>
    <t>OPP3</t>
  </si>
  <si>
    <t>CED Operating Company, LP (Operator) Ocean Peaking Power, LP (Owner)</t>
  </si>
  <si>
    <t>OPP4</t>
  </si>
  <si>
    <t>Pedricktown Cogeneration Plant</t>
  </si>
  <si>
    <t>Pedricktown Cogeneration, LP (Owner/Operator) (Ended 07-JAN-05) Centric Operating Services Company (Operator) (Ended 06-JAN-05) TXU Pedricktown Cogeneration Company, LP (Owner/Operator) (Started 07-JAN-05) (Ended 13-SEP-05) Wood Group Power Operations, In</t>
  </si>
  <si>
    <t>Ammonia Injection Steam Injection</t>
  </si>
  <si>
    <t>Prime Energy</t>
  </si>
  <si>
    <t>Prime Energy, LP (Owner/Operator)</t>
  </si>
  <si>
    <t>PSEG Nuclear, LLC (Owner/Operator)</t>
  </si>
  <si>
    <t>Sayreville</t>
  </si>
  <si>
    <t>Sewaren Generating Station</t>
  </si>
  <si>
    <t>Sherman Avenue</t>
  </si>
  <si>
    <t>Sunoco Power Generation, LLC</t>
  </si>
  <si>
    <t>Sunoco Power Generation, LLC (Owner)</t>
  </si>
  <si>
    <t>Valero Refining (NJ)</t>
  </si>
  <si>
    <t>Petroleum Refining</t>
  </si>
  <si>
    <t>Valero Refining Company - NJ (Owner/Operator)</t>
  </si>
  <si>
    <t>Process Gas</t>
  </si>
  <si>
    <t>Werner</t>
  </si>
  <si>
    <t>West Station</t>
  </si>
  <si>
    <t>2397A02001</t>
  </si>
  <si>
    <t>23983001</t>
  </si>
  <si>
    <t>239912001</t>
  </si>
  <si>
    <t>239914001</t>
  </si>
  <si>
    <t>239916001</t>
  </si>
  <si>
    <t>239918001</t>
  </si>
  <si>
    <t>239928001</t>
  </si>
  <si>
    <t>239930001</t>
  </si>
  <si>
    <t>239932001</t>
  </si>
  <si>
    <t>239934001</t>
  </si>
  <si>
    <t>23792001</t>
  </si>
  <si>
    <t>23793001</t>
  </si>
  <si>
    <t>23802001</t>
  </si>
  <si>
    <t>23803001</t>
  </si>
  <si>
    <t>23804001</t>
  </si>
  <si>
    <t>50834001</t>
  </si>
  <si>
    <t>24001001</t>
  </si>
  <si>
    <t>240011001</t>
  </si>
  <si>
    <t>240013001</t>
  </si>
  <si>
    <t>240015001</t>
  </si>
  <si>
    <t>240017001</t>
  </si>
  <si>
    <t>240019001</t>
  </si>
  <si>
    <t>240021001</t>
  </si>
  <si>
    <t>240023001</t>
  </si>
  <si>
    <t>24003001</t>
  </si>
  <si>
    <t>24005001</t>
  </si>
  <si>
    <t>24007001</t>
  </si>
  <si>
    <t>24009001</t>
  </si>
  <si>
    <t>240110001</t>
  </si>
  <si>
    <t>240112001</t>
  </si>
  <si>
    <t>240114001</t>
  </si>
  <si>
    <t>240116001</t>
  </si>
  <si>
    <t>240118001</t>
  </si>
  <si>
    <t>240120001</t>
  </si>
  <si>
    <t>24012001</t>
  </si>
  <si>
    <t>240122001</t>
  </si>
  <si>
    <t>240124001</t>
  </si>
  <si>
    <t>240126001</t>
  </si>
  <si>
    <t>240128001</t>
  </si>
  <si>
    <t>24014001</t>
  </si>
  <si>
    <t>239315001</t>
  </si>
  <si>
    <t>239317001</t>
  </si>
  <si>
    <t>82273001</t>
  </si>
  <si>
    <t>82274001</t>
  </si>
  <si>
    <t>82275001</t>
  </si>
  <si>
    <t>82277001</t>
  </si>
  <si>
    <t>82278001</t>
  </si>
  <si>
    <t>82279001</t>
  </si>
  <si>
    <t>822710001</t>
  </si>
  <si>
    <t>240415001</t>
  </si>
  <si>
    <t>240416001</t>
  </si>
  <si>
    <t>240417001</t>
  </si>
  <si>
    <t>239014001</t>
  </si>
  <si>
    <t>239015001</t>
  </si>
  <si>
    <t>23859001</t>
  </si>
  <si>
    <t>238510001</t>
  </si>
  <si>
    <t>238512001</t>
  </si>
  <si>
    <t>67762001</t>
  </si>
  <si>
    <t>23783</t>
  </si>
  <si>
    <t>24032</t>
  </si>
  <si>
    <t>24112</t>
  </si>
  <si>
    <t>24113</t>
  </si>
  <si>
    <t>24114</t>
  </si>
  <si>
    <t>LECT (0.015)</t>
  </si>
  <si>
    <t>23rd and 3rd</t>
  </si>
  <si>
    <t>Kings</t>
  </si>
  <si>
    <t>New York Power Authority (Owner/Operator)</t>
  </si>
  <si>
    <t>Selective Catalytic Reduction</t>
  </si>
  <si>
    <t>59th Street</t>
  </si>
  <si>
    <t>BLR114</t>
  </si>
  <si>
    <t>New York</t>
  </si>
  <si>
    <t>Consolidated Edison of New York (Owner/Operator)</t>
  </si>
  <si>
    <t>Combustion Modification/Fuel Reburning</t>
  </si>
  <si>
    <t>BLR115</t>
  </si>
  <si>
    <t>BLR116</t>
  </si>
  <si>
    <t>BLR117</t>
  </si>
  <si>
    <t>BLR118</t>
  </si>
  <si>
    <t>CT0001</t>
  </si>
  <si>
    <t>74th Street</t>
  </si>
  <si>
    <t xml:space="preserve"> CS0002</t>
  </si>
  <si>
    <t>CT0002</t>
  </si>
  <si>
    <t>AES Cayuga (Milliken)</t>
  </si>
  <si>
    <t xml:space="preserve"> CSM001, CSM002, CSM003</t>
  </si>
  <si>
    <t>Tompkins</t>
  </si>
  <si>
    <t>AES Cayuga, LLC (Operator) AES Eastern Energy, LP (Owner)</t>
  </si>
  <si>
    <t>Low NOx Burner Technology w/ Closed-coupled/Separated OFA Selective Catalytic Reduction</t>
  </si>
  <si>
    <t>AES Greenidge</t>
  </si>
  <si>
    <t xml:space="preserve"> CSG003</t>
  </si>
  <si>
    <t>Yates</t>
  </si>
  <si>
    <t>AEE 2, LLC (Owner) AES Greenidge, LLC (Operator)</t>
  </si>
  <si>
    <t>Residual Oil, Wood</t>
  </si>
  <si>
    <t>Low NOx Burner Technology w/ Closed-coupled OFA</t>
  </si>
  <si>
    <t>AES Hickling</t>
  </si>
  <si>
    <t xml:space="preserve"> CSH001</t>
  </si>
  <si>
    <t>Steuben</t>
  </si>
  <si>
    <t>AES Creative Resources, LP (Owner) AES Hickling, LLC (Operator)</t>
  </si>
  <si>
    <t>Stoker</t>
  </si>
  <si>
    <t>Wood</t>
  </si>
  <si>
    <t xml:space="preserve"> CSH002</t>
  </si>
  <si>
    <t>AES Jennison</t>
  </si>
  <si>
    <t xml:space="preserve"> CSJ001</t>
  </si>
  <si>
    <t>Chenango</t>
  </si>
  <si>
    <t>AES Creative Resources, LP (Owner) AES Jennison, LLC (Operator)</t>
  </si>
  <si>
    <t xml:space="preserve"> CSJ002</t>
  </si>
  <si>
    <t>AES Somerset (Kintigh )</t>
  </si>
  <si>
    <t>Niagara</t>
  </si>
  <si>
    <t>AES Somerset, LLC (Owner/Operator)</t>
  </si>
  <si>
    <t>Selective Catalytic Reduction Low NOx Burner Technology (Dry Bottom only)</t>
  </si>
  <si>
    <t>AES Westover (Goudey)</t>
  </si>
  <si>
    <t xml:space="preserve"> CSW003</t>
  </si>
  <si>
    <t>Broome</t>
  </si>
  <si>
    <t>AEE 2, LLC (Owner) AES Westover, LLC (Operator)</t>
  </si>
  <si>
    <t>Diesel Oil, Other Oil</t>
  </si>
  <si>
    <t>AG - Energy</t>
  </si>
  <si>
    <t>Saint Lawrence</t>
  </si>
  <si>
    <t>AG Energy, LP (Owner/Operator)</t>
  </si>
  <si>
    <t>Allegany Station No. 133</t>
  </si>
  <si>
    <t>Rochester Gas &amp; Electric Corporation (Owner) Primesouth, Inc. (Operator)</t>
  </si>
  <si>
    <t>American Ref-Fuel Niagara</t>
  </si>
  <si>
    <t>R1B01</t>
  </si>
  <si>
    <t>Combination Utility Services</t>
  </si>
  <si>
    <t>American Ref-Fuel Company of Niagara (Owner/Operator)</t>
  </si>
  <si>
    <t>Natural Gas</t>
  </si>
  <si>
    <t>Arthur Kill</t>
  </si>
  <si>
    <t>Richmond</t>
  </si>
  <si>
    <t>Arthur Kill Power, LLC (Owner) NRG Arthur Kill Operations, Inc. (Operator)</t>
  </si>
  <si>
    <t>Other boiler</t>
  </si>
  <si>
    <t>Arthur Kill Power, LLC (Owner/Operator) Arthur Kill Power, LLC (Owner)</t>
  </si>
  <si>
    <t>Astoria Gas Turbine Power</t>
  </si>
  <si>
    <t>CT0005</t>
  </si>
  <si>
    <t>Queens</t>
  </si>
  <si>
    <t>Astoria Gas Turbine Operations, Inc. (Operator) Astoria Gas Turbine Power, LLC (Owner)</t>
  </si>
  <si>
    <t>CT0007</t>
  </si>
  <si>
    <t>CT0008</t>
  </si>
  <si>
    <t>CT0009</t>
  </si>
  <si>
    <t>CT0010</t>
  </si>
  <si>
    <t>CT0011</t>
  </si>
  <si>
    <t>CT0012</t>
  </si>
  <si>
    <t>CT0013</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</si>
  <si>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</si>
  <si>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</si>
  <si>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</si>
  <si>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</si>
  <si>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</si>
  <si>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</si>
  <si>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</si>
  <si>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</si>
  <si>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</si>
  <si>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</si>
  <si>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</si>
  <si>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</si>
  <si>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</si>
  <si>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</si>
  <si>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</si>
  <si>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</si>
  <si>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</si>
  <si>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</si>
  <si>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</si>
  <si>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</si>
  <si>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</si>
  <si>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</si>
  <si>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</si>
  <si>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</si>
  <si>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Astoria Generating Station</t>
  </si>
  <si>
    <t>Astoria Generating Company, LP (Owner) Astoria Operating Services, Inc. (Operator)</t>
  </si>
  <si>
    <t xml:space="preserve"> MS31, MS32</t>
  </si>
  <si>
    <t xml:space="preserve"> MS41, MS42, CPG45</t>
  </si>
  <si>
    <t xml:space="preserve"> MS51, MS52, CPG45</t>
  </si>
  <si>
    <t>Athens Generating Company</t>
  </si>
  <si>
    <t>Greene</t>
  </si>
  <si>
    <t>New Athens Generating Company, LLC (Owner) North American Energy Services (Operator)</t>
  </si>
  <si>
    <t>CC</t>
  </si>
  <si>
    <t>Batavia Energy</t>
  </si>
  <si>
    <t>Genesee</t>
  </si>
  <si>
    <t>Seneca Power Partners, LP (Owner/Operator)</t>
  </si>
  <si>
    <t>Bayswater Peaking Facility</t>
  </si>
  <si>
    <t>Bayswater Peaking Facility, LLC (Owner/Operator)</t>
  </si>
  <si>
    <t>Selective Catalytic Reduction Water Injection</t>
  </si>
  <si>
    <t>Jamaica Bay Peaking Facility, LLC (Owner/Operator)</t>
  </si>
  <si>
    <t>Bethlehem Energy Center (Albany)</t>
  </si>
  <si>
    <t>Albany</t>
  </si>
  <si>
    <t>PSEG Power New York, Inc. (Owner/Operator)</t>
  </si>
  <si>
    <t>Operating (Started 15-FEB-05)</t>
  </si>
  <si>
    <t>Operating (Started 25-FEB-05)</t>
  </si>
  <si>
    <t>Operating (Started 07-MAR-05)</t>
  </si>
  <si>
    <t>Bethpage Energy Center</t>
  </si>
  <si>
    <t>Nassau</t>
  </si>
  <si>
    <t>TBG Cogen Partners (Owner/Operator)</t>
  </si>
  <si>
    <t>CPN Bethpage 3rd Turbine, Inc. (Owner/Operator)</t>
  </si>
  <si>
    <t>Calpine Bethpage Energy Center 3, LLC (Owner/Operator)</t>
  </si>
  <si>
    <t>Operating (Started 08-MAY-05)</t>
  </si>
  <si>
    <t>Combined cycle (Started 01-JUL-05)</t>
  </si>
  <si>
    <t>Binghamton Cogen Plant</t>
  </si>
  <si>
    <t>IPP Energy, LLC (Owner/Operator)</t>
  </si>
  <si>
    <t>Black River Generation, LLC</t>
  </si>
  <si>
    <t>E0001</t>
  </si>
  <si>
    <t xml:space="preserve"> CS-1</t>
  </si>
  <si>
    <t>Jefferson</t>
  </si>
  <si>
    <t>Black River Generation, LLC (Owner/Operator)</t>
  </si>
  <si>
    <t>E0002</t>
  </si>
  <si>
    <t>E0003</t>
  </si>
  <si>
    <t>Bowline Generating Station</t>
  </si>
  <si>
    <t>Rockland</t>
  </si>
  <si>
    <t>Mirant Bowline, LLC (Owner/Operator)</t>
  </si>
  <si>
    <t>Brentwood</t>
  </si>
  <si>
    <t>BW01</t>
  </si>
  <si>
    <t>Suffolk</t>
  </si>
  <si>
    <t>Brooklyn Navy Yard Cogeneration</t>
  </si>
  <si>
    <t>Brooklyn Navy Yard Cogeneration (Owner) Palmark, Inc (Operator)</t>
  </si>
  <si>
    <t>Carr Street Generating Station</t>
  </si>
  <si>
    <t>A</t>
  </si>
  <si>
    <t>Onondaga</t>
  </si>
  <si>
    <t>Carr Street Generating Station, LP (Owner) Brascan Power New York Thermal Services LLC (Operator)</t>
  </si>
  <si>
    <t>Water Injection Ammonia Injection</t>
  </si>
  <si>
    <t>B</t>
  </si>
  <si>
    <t>Carthage Energy</t>
  </si>
  <si>
    <t>Carthage Energy, LLC (Owner) General Electric Company (Operator)</t>
  </si>
  <si>
    <t>Charles Poletti</t>
  </si>
  <si>
    <t>Dunkirk</t>
  </si>
  <si>
    <t>Chautauqua</t>
  </si>
  <si>
    <t>Dunkirk Power LLC (Owner) NRG Dunkirk Operations, Inc. (Operator)</t>
  </si>
  <si>
    <t xml:space="preserve"> CS0003</t>
  </si>
  <si>
    <t>Dynegy Danskammer</t>
  </si>
  <si>
    <t>Orange</t>
  </si>
  <si>
    <t>Dynegy Power Corporation (Owner/Operator)</t>
  </si>
  <si>
    <t>Low NOx Burner Technology w/ Separated OFA Overfire Air</t>
  </si>
  <si>
    <t>Dynegy Roseton</t>
  </si>
  <si>
    <t>E F Barrett</t>
  </si>
  <si>
    <t>KeySpan Corporation (Owner/Operator)</t>
  </si>
  <si>
    <t>U00004</t>
  </si>
  <si>
    <t>U00005</t>
  </si>
  <si>
    <t>U00006</t>
  </si>
  <si>
    <t>U00007</t>
  </si>
  <si>
    <t>U00008</t>
  </si>
  <si>
    <t>U00009</t>
  </si>
  <si>
    <t>U00010</t>
  </si>
  <si>
    <t>U00011</t>
  </si>
  <si>
    <t>U00012</t>
  </si>
  <si>
    <t>U00013</t>
  </si>
  <si>
    <t>U00014</t>
  </si>
  <si>
    <t>U00015</t>
  </si>
  <si>
    <t>U00016</t>
  </si>
  <si>
    <t>U00017</t>
  </si>
  <si>
    <t>U00018</t>
  </si>
  <si>
    <t>U00019</t>
  </si>
  <si>
    <t>EPCOR Power (Castleton) LLC</t>
  </si>
  <si>
    <t>Rensselaer</t>
  </si>
  <si>
    <t>TransCanada Power (Castleton), LLC (Owner) (Ended 06-OCT-05) TransCanada Power Marketing, Ltd. (Operator) (Ended 06-OCT-05) EPCOR Power Castleton LLC (Owner) (Started 06-OCT-05) EPCOR Power Projects Washington Inc. (Operator) (Started 06-OCT-05)</t>
  </si>
  <si>
    <t>East Hampton Facility</t>
  </si>
  <si>
    <t>UGT001</t>
  </si>
  <si>
    <t>East River</t>
  </si>
  <si>
    <t>Operating (Started 06-MAR-05)</t>
  </si>
  <si>
    <t>Ammonia Injection Selective Catalytic Reduction</t>
  </si>
  <si>
    <t>Operating (Started 12-MAR-05)</t>
  </si>
  <si>
    <t>Equus Freeport Power Generating Station</t>
  </si>
  <si>
    <t>Wood Group Power Operations, Inc. (Operator) Equus Power I, LP (Owner)</t>
  </si>
  <si>
    <t>Far Rockaway</t>
  </si>
  <si>
    <t>Fortistar North Tonawanda Inc</t>
  </si>
  <si>
    <t>NTCT1</t>
  </si>
  <si>
    <t>North American Energy Services (Operator) Fortistar (Owner)</t>
  </si>
  <si>
    <t>Freeport Power Plant No. 2</t>
  </si>
  <si>
    <t>Village of Freeport (Owner/Operator)</t>
  </si>
  <si>
    <t>Fulton Cogeneration Associates</t>
  </si>
  <si>
    <t>01GTDB</t>
  </si>
  <si>
    <t>Oswego</t>
  </si>
  <si>
    <t>Fulton Cogeneration Associates, LP (Owner/Operator)</t>
  </si>
  <si>
    <t>Glenwood</t>
  </si>
  <si>
    <t>U00020</t>
  </si>
  <si>
    <t>U00021</t>
  </si>
  <si>
    <t>Glenwood Landing Energy Center</t>
  </si>
  <si>
    <t>UGT011</t>
  </si>
  <si>
    <t>UGT012</t>
  </si>
  <si>
    <t>UGT013</t>
  </si>
  <si>
    <t>Gowanus</t>
  </si>
  <si>
    <t>CT01-1</t>
  </si>
  <si>
    <t xml:space="preserve"> CP0001</t>
  </si>
  <si>
    <t>CT01-2</t>
  </si>
  <si>
    <t>CT01-3</t>
  </si>
  <si>
    <t>CT01-4</t>
  </si>
  <si>
    <t>CT01-5</t>
  </si>
  <si>
    <t>CT01-6</t>
  </si>
  <si>
    <t>CT01-7</t>
  </si>
  <si>
    <t>CT01-8</t>
  </si>
  <si>
    <t>CT02-1</t>
  </si>
  <si>
    <t>CT02-2</t>
  </si>
  <si>
    <t>CT02-3</t>
  </si>
  <si>
    <t>CT02-4</t>
  </si>
  <si>
    <t>CT02-5</t>
  </si>
  <si>
    <t>CT02-6</t>
  </si>
  <si>
    <t>CT02-7</t>
  </si>
  <si>
    <t>CT02-8</t>
  </si>
  <si>
    <t>CT03-1</t>
  </si>
  <si>
    <t>CT03-2</t>
  </si>
  <si>
    <t>CT03-3</t>
  </si>
  <si>
    <t>CT03-4</t>
  </si>
  <si>
    <t>CT03-5</t>
  </si>
  <si>
    <t>CT03-6</t>
  </si>
  <si>
    <t>CT03-7</t>
  </si>
  <si>
    <t>CT03-8</t>
  </si>
  <si>
    <t>CT04-1</t>
  </si>
  <si>
    <t>CT04-2</t>
  </si>
  <si>
    <t>CT04-3</t>
  </si>
  <si>
    <t>CT04-4</t>
  </si>
  <si>
    <t>CT04-5</t>
  </si>
  <si>
    <t>CT04-6</t>
  </si>
  <si>
    <t>CT04-7</t>
  </si>
  <si>
    <t>CT04-8</t>
  </si>
  <si>
    <t>Harlem River Yard</t>
  </si>
  <si>
    <t>HR01</t>
  </si>
  <si>
    <t>Bronx</t>
  </si>
  <si>
    <t>HR02</t>
  </si>
  <si>
    <t>Hawkeye Energy Greenport, LLC</t>
  </si>
  <si>
    <t>U-01</t>
  </si>
  <si>
    <t>Small Power Producer</t>
  </si>
  <si>
    <t>KeySpan Corporation (Operator) Hawkeye Energy Greenport, LLC (Owner)</t>
  </si>
  <si>
    <t>Hell Gate</t>
  </si>
  <si>
    <t>HG01</t>
  </si>
  <si>
    <t>HG02</t>
  </si>
  <si>
    <t>Hillburn</t>
  </si>
  <si>
    <t>Mirant NY-Gen, LLC (Owner/Operator)</t>
  </si>
  <si>
    <t>Holtsville Facility</t>
  </si>
  <si>
    <t>U00001</t>
  </si>
  <si>
    <t>U00002</t>
  </si>
  <si>
    <t>U00003</t>
  </si>
  <si>
    <t>Hudson Avenue</t>
  </si>
  <si>
    <t>BLR071</t>
  </si>
  <si>
    <t xml:space="preserve"> CS0004</t>
  </si>
  <si>
    <t>BLR072</t>
  </si>
  <si>
    <t>BLR081</t>
  </si>
  <si>
    <t>BLR082</t>
  </si>
  <si>
    <t>CT0003</t>
  </si>
  <si>
    <t>CT0004</t>
  </si>
  <si>
    <t>Huntley Power</t>
  </si>
  <si>
    <t>Erie</t>
  </si>
  <si>
    <t>Huntley Power, LLC (Owner/Operator) NRG Huntley Operations, Inc. (Operator)</t>
  </si>
  <si>
    <t>Arch-fired boiler</t>
  </si>
  <si>
    <t>Ilion Energy Center</t>
  </si>
  <si>
    <t>Herkimer</t>
  </si>
  <si>
    <t>Indeck Energy Services, Inc. (Owner) (Ended 03-NOV-05) NRG Ilion LP LLC (Operator) (Ended 03-NOV-05) Ilion Energy Center (Owner/Operator) (Started 03-NOV-05)</t>
  </si>
  <si>
    <t>Indeck-Corinth Energy Center</t>
  </si>
  <si>
    <t>Saratoga</t>
  </si>
  <si>
    <t>Indeck Energy Services, Inc. (Owner/Operator)</t>
  </si>
  <si>
    <t>Dry Low NOx Burners Selective Catalytic Reduction</t>
  </si>
  <si>
    <t>Indeck-Olean Energy Center</t>
  </si>
  <si>
    <t>Cattaraugus</t>
  </si>
  <si>
    <t>Indeck-Oswego Energy Center</t>
  </si>
  <si>
    <t>Indeck-Silver Springs Energy Center</t>
  </si>
  <si>
    <t>Wyoming</t>
  </si>
  <si>
    <t>Indeck-Yerkes Energy Center</t>
  </si>
  <si>
    <t>Independence</t>
  </si>
  <si>
    <t>Sithe Energies Power Services, Inc. (Operator) Sithe/Independence Power Partners, LP (Owner)</t>
  </si>
  <si>
    <t>KIAC Cogeneration</t>
  </si>
  <si>
    <t>Calpine Corporation (Owner/Operator) KIAC Partners (Operator)</t>
  </si>
  <si>
    <t>Lehigh Northeast Cement Company</t>
  </si>
  <si>
    <t xml:space="preserve"> MS1N, MS1S</t>
  </si>
  <si>
    <t xml:space="preserve">Hydraulic Cement Manufacture </t>
  </si>
  <si>
    <t>Glens Falls Lehigh Cement Company (Owner/Operator)</t>
  </si>
  <si>
    <t>Lockport</t>
  </si>
  <si>
    <t>Lockport Energy Associates, LP (Owner/Operator)</t>
  </si>
  <si>
    <t>Lovett Generating Station</t>
  </si>
  <si>
    <t>Mirant Lovett, LLC (Owner/Operator)</t>
  </si>
  <si>
    <t>Other Oil, Pipeline Natural Gas</t>
  </si>
  <si>
    <t>Massena Energy Facility</t>
  </si>
  <si>
    <t>Aluminum Foundries</t>
  </si>
  <si>
    <t>Power City Partners, LP (Owner/Operator)</t>
  </si>
  <si>
    <t>Narrows</t>
  </si>
  <si>
    <t>Nissequogue Cogen</t>
  </si>
  <si>
    <t>Nissequogue Cogen Partners (Owner/Operator)</t>
  </si>
  <si>
    <t>North 1st</t>
  </si>
  <si>
    <t>NO1</t>
  </si>
  <si>
    <t>Northport</t>
  </si>
  <si>
    <t>Onondaga Cogeneration</t>
  </si>
  <si>
    <t>Onondaga Cogeneration, LP (Owner/Operator)</t>
  </si>
  <si>
    <t>Water Injection Ammonia Injection Selective Catalytic Reduction</t>
  </si>
  <si>
    <t>Oswego Harbor Power</t>
  </si>
  <si>
    <t>NRG Oswego Harbor Power Operations (Operator) Oswego Harbor Power, LLC (Owner)</t>
  </si>
  <si>
    <t>PPL Edgewood Energy</t>
  </si>
  <si>
    <t>PPL Edgewood Energy LLC (Owner/Operator)</t>
  </si>
  <si>
    <t>PPL Shoreham Energy</t>
  </si>
  <si>
    <t>PPL Shoreham Energy, LLC (Owner/Operator)</t>
  </si>
  <si>
    <t>Pinelawn Power</t>
  </si>
  <si>
    <t>Pinelawn Power LLC (Owner/Operator) (Started 21-MAR-05)</t>
  </si>
  <si>
    <t>Operating (Started 14-JUN-05)</t>
  </si>
  <si>
    <t>Water Injection (Began 01-MAY-05) Selective Catalytic Reduction (Began 01-MAY-05)</t>
  </si>
  <si>
    <t>Port Jefferson Energy Center</t>
  </si>
  <si>
    <t>UGT002</t>
  </si>
  <si>
    <t>UGT003</t>
  </si>
  <si>
    <t>Pouch Terminal</t>
  </si>
  <si>
    <t>PT01</t>
  </si>
  <si>
    <t>Project Orange Facility</t>
  </si>
  <si>
    <t>Project Orange Associates, LP (Owner/Operator)</t>
  </si>
  <si>
    <t>Ravenswood Generating Station</t>
  </si>
  <si>
    <t>KeySpan Corporation (Operator) LIC Funding, Inc. (Owner)</t>
  </si>
  <si>
    <t>BLR001</t>
  </si>
  <si>
    <t>Consolidated Edison of New York (Owner) KeySpan Corporation (Operator)</t>
  </si>
  <si>
    <t>BLR002</t>
  </si>
  <si>
    <t>BLR003</t>
  </si>
  <si>
    <t>BLR004</t>
  </si>
  <si>
    <t>CT0006</t>
  </si>
  <si>
    <t>UCC001</t>
  </si>
  <si>
    <t>Dry Low NOx Burners Ammonia Injection</t>
  </si>
  <si>
    <t>Rensselaer Cogen</t>
  </si>
  <si>
    <t>1GTDBS</t>
  </si>
  <si>
    <t>El Paso Power Operations (Operator) (Ended 14-FEB-05) Fulton Cogeneration Associates, LP (Owner) (Ended 14-FEB-05) Rensselaer Plant Holdco, LLC (Owner/Operator) (Started 14-FEB-05) (Ended 31-MAR-05) Rensselaer Cogeneration LLC (Owner/Operator) (Started 31</t>
  </si>
  <si>
    <t>Richard M Flynn (Holtsville)</t>
  </si>
  <si>
    <t>Rochester 7 - Russell Station</t>
  </si>
  <si>
    <t xml:space="preserve"> CS1</t>
  </si>
  <si>
    <t>Monroe</t>
  </si>
  <si>
    <t>Rochester Gas &amp; Electric Corporation (Owner/Operator)</t>
  </si>
  <si>
    <t>Low NOx Burner Technology w/ Closed-coupled OFA Selective Non-catalytic Reduction</t>
  </si>
  <si>
    <t xml:space="preserve"> CS2</t>
  </si>
  <si>
    <t>Low NOx Burner Technology w/ Separated OFA Selective Non-catalytic Reduction</t>
  </si>
  <si>
    <t>S A Carlson</t>
  </si>
  <si>
    <t>Jamestown Board of Public Utilities (Owner/Operator) (Ended 17-MAR-05) City of Jamestown (Owner/Operator) (Started 17-MAR-05)</t>
  </si>
  <si>
    <t>Saranac Cogeneration</t>
  </si>
  <si>
    <t>Clinton</t>
  </si>
  <si>
    <t>Falcon Power Operating Company (Operator) Saranac Power Partners, LP (Owner)</t>
  </si>
  <si>
    <t>Selkirk Cogen Partners</t>
  </si>
  <si>
    <t>CTG101</t>
  </si>
  <si>
    <t>Selkirk Cogen Partners, LP (Owner/Operator)</t>
  </si>
  <si>
    <t>CTG201</t>
  </si>
  <si>
    <t>CTG301</t>
  </si>
  <si>
    <t>Shoemaker</t>
  </si>
  <si>
    <t>South Glens Falls Energy</t>
  </si>
  <si>
    <t>South Glens Falls Energy, LLC (Owner) General Electric Company (Operator)</t>
  </si>
  <si>
    <t>Sterling Power Plant</t>
  </si>
  <si>
    <t>Oneida</t>
  </si>
  <si>
    <t>Sterling Power Partners, LP (Owner/Operator) Sithe Energies Power Services, Inc. (Operator)</t>
  </si>
  <si>
    <t>Trigen Energy - Nassau Energy</t>
  </si>
  <si>
    <t>Trigen Energy Corporation (Owner/Operator)</t>
  </si>
  <si>
    <t>Trigen Energy - Syracuse</t>
  </si>
  <si>
    <t>BLR1</t>
  </si>
  <si>
    <t>Trigen-Syracuse Energy Corporation (Owner/Operator)</t>
  </si>
  <si>
    <t>BLR2</t>
  </si>
  <si>
    <t>BLR3</t>
  </si>
  <si>
    <t>BLR4</t>
  </si>
  <si>
    <t>BLR5</t>
  </si>
  <si>
    <t>Vernon Boulevard</t>
  </si>
  <si>
    <t>VB01</t>
  </si>
  <si>
    <t>VB02</t>
  </si>
  <si>
    <t>WPS Beaver Falls Generation, LLC</t>
  </si>
  <si>
    <t>Lewis</t>
  </si>
  <si>
    <t>WPS  Beaver Falls Generation, LLC (Owner/Operator)</t>
  </si>
  <si>
    <t>WPS Niagara Generation, LLC</t>
  </si>
  <si>
    <t>WPS Niagara Generation, LLC (Owner/Operator)</t>
  </si>
  <si>
    <t>Residual Oil, Other Oil, Pipeline Natural Gas, Refuse</t>
  </si>
  <si>
    <t>WPS Syracuse Generation, LLC</t>
  </si>
  <si>
    <t>WPS Syracuse Generation, LLC (Owner/Operator)</t>
  </si>
  <si>
    <t>Wading River Facility</t>
  </si>
  <si>
    <t>UGT007</t>
  </si>
  <si>
    <t>Other Water Injection</t>
  </si>
  <si>
    <t>UGT008</t>
  </si>
  <si>
    <t>UGT009</t>
  </si>
  <si>
    <t>UGT014</t>
  </si>
  <si>
    <t>Waterside</t>
  </si>
  <si>
    <t>West Babylon Facility</t>
  </si>
  <si>
    <t>2503CT0001</t>
  </si>
  <si>
    <t>2490CT0001</t>
  </si>
  <si>
    <t>55243CT2-1A</t>
  </si>
  <si>
    <t>55243CT2-1B</t>
  </si>
  <si>
    <t>55243CT2-2A</t>
  </si>
  <si>
    <t>55243CT2-2B</t>
  </si>
  <si>
    <t>55243CT2-3A</t>
  </si>
  <si>
    <t>55243CT2-3B</t>
  </si>
  <si>
    <t>55243CT2-4A</t>
  </si>
  <si>
    <t>55243CT2-4B</t>
  </si>
  <si>
    <t>55243CT3-1A</t>
  </si>
  <si>
    <t>55243CT3-1B</t>
  </si>
  <si>
    <t>55243CT3-2A</t>
  </si>
  <si>
    <t>55243CT3-2B</t>
  </si>
  <si>
    <t>55243CT3-3A</t>
  </si>
  <si>
    <t>55243CT3-3B</t>
  </si>
  <si>
    <t>55243CT3-4A</t>
  </si>
  <si>
    <t>55243CT3-4B</t>
  </si>
  <si>
    <t>55243CT4-1A</t>
  </si>
  <si>
    <t>55243CT4-1B</t>
  </si>
  <si>
    <t>55243CT4-2A</t>
  </si>
  <si>
    <t>55243CT4-2B</t>
  </si>
  <si>
    <t>55243CT4-3A</t>
  </si>
  <si>
    <t>55243CT4-3B</t>
  </si>
  <si>
    <t>55243CT4-4A</t>
  </si>
  <si>
    <t>55243CT4-4B</t>
  </si>
  <si>
    <t>2511U00004</t>
  </si>
  <si>
    <t>2511U00005</t>
  </si>
  <si>
    <t>2511U00006</t>
  </si>
  <si>
    <t>2511U00007</t>
  </si>
  <si>
    <t>2511U00008</t>
  </si>
  <si>
    <t>2511U00009</t>
  </si>
  <si>
    <t>2511U00010</t>
  </si>
  <si>
    <t>2511U00011</t>
  </si>
  <si>
    <t>2511U00012</t>
  </si>
  <si>
    <t>2511U00013</t>
  </si>
  <si>
    <t>2511U00014</t>
  </si>
  <si>
    <t>2511U00015</t>
  </si>
  <si>
    <t>2511U00016</t>
  </si>
  <si>
    <t>2511U00017</t>
  </si>
  <si>
    <t>2511U00018</t>
  </si>
  <si>
    <t>2511U00019</t>
  </si>
  <si>
    <t>2512UGT001</t>
  </si>
  <si>
    <t>2514U00020</t>
  </si>
  <si>
    <t>2514U00021</t>
  </si>
  <si>
    <t>2494CT01-1</t>
  </si>
  <si>
    <t>2494CT01-2</t>
  </si>
  <si>
    <t>2494CT01-3</t>
  </si>
  <si>
    <t>2494CT01-4</t>
  </si>
  <si>
    <t>2494CT01-5</t>
  </si>
  <si>
    <t>2494CT01-6</t>
  </si>
  <si>
    <t>2494CT01-7</t>
  </si>
  <si>
    <t>2494CT01-8</t>
  </si>
  <si>
    <t>2494CT02-1</t>
  </si>
  <si>
    <t>2494CT02-2</t>
  </si>
  <si>
    <t>2494CT02-3</t>
  </si>
  <si>
    <t>2494CT02-4</t>
  </si>
  <si>
    <t>2494CT02-5</t>
  </si>
  <si>
    <t>2494CT02-6</t>
  </si>
  <si>
    <t>2494CT02-7</t>
  </si>
  <si>
    <t>2494CT02-8</t>
  </si>
  <si>
    <t>2494CT03-1</t>
  </si>
  <si>
    <t>2494CT03-2</t>
  </si>
  <si>
    <t>2494CT03-3</t>
  </si>
  <si>
    <t>2494CT03-4</t>
  </si>
  <si>
    <t>2494CT03-5</t>
  </si>
  <si>
    <t>2494CT03-6</t>
  </si>
  <si>
    <t>2494CT03-7</t>
  </si>
  <si>
    <t>2494CT03-8</t>
  </si>
  <si>
    <t>2494CT04-1</t>
  </si>
  <si>
    <t>2494CT04-3</t>
  </si>
  <si>
    <t>2494CT04-4</t>
  </si>
  <si>
    <t>2494CT04-5</t>
  </si>
  <si>
    <t>2494CT04-6</t>
  </si>
  <si>
    <t>2494CT04-7</t>
  </si>
  <si>
    <t>8007U00001</t>
  </si>
  <si>
    <t>8007U00002</t>
  </si>
  <si>
    <t>8007U00003</t>
  </si>
  <si>
    <t>8007U00004</t>
  </si>
  <si>
    <t>8007U00005</t>
  </si>
  <si>
    <t>8007U00006</t>
  </si>
  <si>
    <t>8007U00007</t>
  </si>
  <si>
    <t>8007U00008</t>
  </si>
  <si>
    <t>8007U00009</t>
  </si>
  <si>
    <t>8007U00010</t>
  </si>
  <si>
    <t>8007U00011</t>
  </si>
  <si>
    <t>8007U00012</t>
  </si>
  <si>
    <t>8007U00013</t>
  </si>
  <si>
    <t>8007U00014</t>
  </si>
  <si>
    <t>8007U00015</t>
  </si>
  <si>
    <t>8007U00016</t>
  </si>
  <si>
    <t>8007U00017</t>
  </si>
  <si>
    <t>8007U00018</t>
  </si>
  <si>
    <t>8007U00019</t>
  </si>
  <si>
    <t>8007U00020</t>
  </si>
  <si>
    <t>2496CT0005</t>
  </si>
  <si>
    <t>2499CT01-1</t>
  </si>
  <si>
    <t>2499CT01-2</t>
  </si>
  <si>
    <t>2499CT01-3</t>
  </si>
  <si>
    <t>2499CT01-4</t>
  </si>
  <si>
    <t>2499CT01-5</t>
  </si>
  <si>
    <t>2499CT01-6</t>
  </si>
  <si>
    <t>2499CT01-7</t>
  </si>
  <si>
    <t>2499CT01-8</t>
  </si>
  <si>
    <t>2499CT02-1</t>
  </si>
  <si>
    <t>2499CT02-2</t>
  </si>
  <si>
    <t>2499CT02-3</t>
  </si>
  <si>
    <t>2499CT02-4</t>
  </si>
  <si>
    <t>2499CT02-5</t>
  </si>
  <si>
    <t>2499CT02-6</t>
  </si>
  <si>
    <t>2499CT02-7</t>
  </si>
  <si>
    <t>2499CT02-8</t>
  </si>
  <si>
    <t>2500CT0006</t>
  </si>
  <si>
    <t>2500CT0008</t>
  </si>
  <si>
    <t>2500CT0009</t>
  </si>
  <si>
    <t>2500CT0010</t>
  </si>
  <si>
    <t>2500CT0011</t>
  </si>
  <si>
    <t>2500CT02-3</t>
  </si>
  <si>
    <t>2500CT02-4</t>
  </si>
  <si>
    <t>2500CT03-1</t>
  </si>
  <si>
    <t>2500CT03-2</t>
  </si>
  <si>
    <t>2500CT03-4</t>
  </si>
  <si>
    <t>26321</t>
  </si>
  <si>
    <t>7146UGT007</t>
  </si>
  <si>
    <t>7146UGT008</t>
  </si>
  <si>
    <t>7146UGT009</t>
  </si>
  <si>
    <t>Western and Retired Units deleted</t>
  </si>
  <si>
    <t>2503BLR114</t>
  </si>
  <si>
    <t>890620</t>
  </si>
  <si>
    <t>26251</t>
  </si>
  <si>
    <t>26252</t>
  </si>
  <si>
    <t>24801</t>
  </si>
  <si>
    <t>24802</t>
  </si>
  <si>
    <t>80061</t>
  </si>
  <si>
    <t>80062</t>
  </si>
  <si>
    <t>2496BLR082</t>
  </si>
  <si>
    <t>26293</t>
  </si>
  <si>
    <t>2500BLR001</t>
  </si>
  <si>
    <t>2500BLR003</t>
  </si>
  <si>
    <t>AES Beaver Valley Partners</t>
  </si>
  <si>
    <t>Beaver</t>
  </si>
  <si>
    <t>AES Beaver Valley Partners, Inc. (Owner/Operator)</t>
  </si>
  <si>
    <t>Low NOx Burner Technology (Dry Bottom only) Selective Non-catalytic Reduction</t>
  </si>
  <si>
    <t>AES Ironwood</t>
  </si>
  <si>
    <t>Lebanon</t>
  </si>
  <si>
    <t>AES Ironwood, LLC (Owner/Operator)</t>
  </si>
  <si>
    <t>Dry Low NOx Burners Water Injection Ammonia Injection</t>
  </si>
  <si>
    <t>Allegheny Energy Hunlock Unit 4</t>
  </si>
  <si>
    <t>Luzerne</t>
  </si>
  <si>
    <t>Hunlock Creek Energy Ventures (Owner) UGI Development Company (Operator)</t>
  </si>
  <si>
    <t>Allegheny Energy Unit 1 and Unit 2</t>
  </si>
  <si>
    <t>Allegheny</t>
  </si>
  <si>
    <t>Allegheny Energy Unit 8 and Unit 9</t>
  </si>
  <si>
    <t>Fayette</t>
  </si>
  <si>
    <t>Allegheny Energy Units 3, 4 &amp; 5</t>
  </si>
  <si>
    <t>Armstrong Energy Ltd Part</t>
  </si>
  <si>
    <t>Armstrong</t>
  </si>
  <si>
    <t>Armstrong Energy, Ltd. Part, LLP (Owner/Operator)</t>
  </si>
  <si>
    <t>Armstrong Power Station</t>
  </si>
  <si>
    <t>Bethlehem Power Plant</t>
  </si>
  <si>
    <t>Northampton</t>
  </si>
  <si>
    <t>Conectiv Energy (Owner/Operator)</t>
  </si>
  <si>
    <t>Bruce Mansfield</t>
  </si>
  <si>
    <t xml:space="preserve"> MS1A, MS1B</t>
  </si>
  <si>
    <t>Cleveland Electric Illuminating (Owner) (Ended 22-NOV-05) Ohio Edison Company (Owner) (Ended 22-NOV-05) Pennsylvania Power Company (Owner) (Ended 22-NOV-05) FirstEnergy Generation Corporation (Owner/Operator) (Started 27-JUN-05)</t>
  </si>
  <si>
    <t xml:space="preserve"> MS2A, MS2B</t>
  </si>
  <si>
    <t>Cleveland Electric Illuminating (Owner) (Ended 22-NOV-05) Ohio Edison Company (Owner) (Ended 22-NOV-05) Pennsylvania Power Company (Owner) (Ended 22-NOV-05) Toledo Edison Company (Owner) (Ended 22-NOV-05) FirstEnergy Generation Corporation (Owner/Operator</t>
  </si>
  <si>
    <t>Low NOx Burner Technology (Dry Bottom only) Selective Catalytic Reduction</t>
  </si>
  <si>
    <t xml:space="preserve"> MS3A, MS3B</t>
  </si>
  <si>
    <t>Brunner Island</t>
  </si>
  <si>
    <t xml:space="preserve"> CS102</t>
  </si>
  <si>
    <t>York</t>
  </si>
  <si>
    <t>PPL Brunner Island, LLC (Owner/Operator)</t>
  </si>
  <si>
    <t>Brunot Island Power Station</t>
  </si>
  <si>
    <t>2A</t>
  </si>
  <si>
    <t>Orion Power Midwest, LP (Owner) Orion Power Operating Services - Midwest, Inc. (Operator)</t>
  </si>
  <si>
    <t>2B</t>
  </si>
  <si>
    <t>Cambria Cogen</t>
  </si>
  <si>
    <t>Cambria</t>
  </si>
  <si>
    <t>Cambria CoGen Company (Owner/Operator)</t>
  </si>
  <si>
    <t>Coal Refuse</t>
  </si>
  <si>
    <t>Chambersburg Units 12 and 13</t>
  </si>
  <si>
    <t>Franklin</t>
  </si>
  <si>
    <t>Cheswick</t>
  </si>
  <si>
    <t>Orion Power Midwest, LP (Owner/Operator)</t>
  </si>
  <si>
    <t>Low NOx Burner Technology w/ Separated OFA Selective Catalytic Reduction</t>
  </si>
  <si>
    <t>Colver Power Project</t>
  </si>
  <si>
    <t>AAB01</t>
  </si>
  <si>
    <t>A/C Power-Colver Operations (Operator) Inter-Power/AhlCon Partners, LP (Owner)</t>
  </si>
  <si>
    <t>Ammonia Injection</t>
  </si>
  <si>
    <t>Conemaugh</t>
  </si>
  <si>
    <t>Indiana</t>
  </si>
  <si>
    <t>Atlantic City Electric Company (Owner) Reliant Energy Mid-Atlantic Power Holdings, LLC (Owner) Reliant Energy Northeast Management Company (Operator) Exelon Generating Company (Owner) PPL Montour, LLC (Owner) UGI Development Company (Owner) PSEG Fossil LL</t>
  </si>
  <si>
    <t>Cromby</t>
  </si>
  <si>
    <t>Chester</t>
  </si>
  <si>
    <t>Exelon Generating Company (Owner/Operator)</t>
  </si>
  <si>
    <t>Croydon Generating Station</t>
  </si>
  <si>
    <t>Bucks</t>
  </si>
  <si>
    <t>Ebensburg Power Company</t>
  </si>
  <si>
    <t>Ebensburg Power Company (Owner) Power Systems Operations, Inc. (Operator)</t>
  </si>
  <si>
    <t>Eddystone Generating Station</t>
  </si>
  <si>
    <t>Delaware</t>
  </si>
  <si>
    <t xml:space="preserve"> CS034</t>
  </si>
  <si>
    <t>Elrama</t>
  </si>
  <si>
    <t xml:space="preserve"> CS001</t>
  </si>
  <si>
    <t>Dry bottom vertically-fired boiler</t>
  </si>
  <si>
    <t>Combustion Modification/Fuel Reburning Selective Non-catalytic Reduction</t>
  </si>
  <si>
    <t>FPL Energy MH50</t>
  </si>
  <si>
    <t>FPL Energy Marcus Hook 50 (Owner/Operator)</t>
  </si>
  <si>
    <t>FPL Energy Marcus Hook, LP</t>
  </si>
  <si>
    <t>FPL Energy Marcus Hook, LP (Owner/Operator)</t>
  </si>
  <si>
    <t>AB01</t>
  </si>
  <si>
    <t>AB02</t>
  </si>
  <si>
    <t>AB03</t>
  </si>
  <si>
    <t>AB04</t>
  </si>
  <si>
    <t>Fairless Energy, LLC</t>
  </si>
  <si>
    <t>1A</t>
  </si>
  <si>
    <t>Amanda Funding, LP (Owner) Fairless Energy, LLC (Operator)</t>
  </si>
  <si>
    <t>1B</t>
  </si>
  <si>
    <t>Fairless Hills Generating Station</t>
  </si>
  <si>
    <t>PHBLR3</t>
  </si>
  <si>
    <t>Steam Supply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</si>
</sst>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0.0"/>
    <numFmt numFmtId="169" formatCode="0.0000000"/>
    <numFmt numFmtId="170" formatCode="0.000000"/>
    <numFmt numFmtId="171" formatCode="0.0%"/>
    <numFmt numFmtId="172" formatCode="#,##0.000000000"/>
    <numFmt numFmtId="173" formatCode="#,##0.0000000000"/>
    <numFmt numFmtId="174" formatCode="#,##0.00000000000"/>
    <numFmt numFmtId="175" formatCode="#,##0.000000000000"/>
    <numFmt numFmtId="176" formatCode="#,##0.00000000"/>
    <numFmt numFmtId="177" formatCode="#,##0.0000000"/>
    <numFmt numFmtId="178" formatCode="#,##0.000000"/>
    <numFmt numFmtId="179" formatCode="#,##0.00000"/>
    <numFmt numFmtId="180" formatCode="#,##0.0000"/>
    <numFmt numFmtId="181" formatCode="#,##0.000"/>
  </numFmts>
  <fonts count="23">
    <font>
      <sz val="10"/>
      <name val="Arial"/>
      <family val="0"/>
    </font>
    <font>
      <u val="single"/>
      <sz val="10"/>
      <color indexed="36"/>
      <name val="Arial"/>
      <family val="0"/>
    </font>
    <font>
      <u val="single"/>
      <sz val="10"/>
      <color indexed="12"/>
      <name val="Arial"/>
      <family val="0"/>
    </font>
    <font>
      <b/>
      <sz val="10"/>
      <name val="Arial"/>
      <family val="2"/>
    </font>
    <font>
      <i/>
      <sz val="10"/>
      <color indexed="10"/>
      <name val="Arial"/>
      <family val="2"/>
    </font>
    <font>
      <b/>
      <u val="single"/>
      <sz val="10"/>
      <name val="Arial"/>
      <family val="2"/>
    </font>
    <font>
      <u val="single"/>
      <sz val="10"/>
      <name val="Arial"/>
      <family val="0"/>
    </font>
    <font>
      <u val="single"/>
      <sz val="10"/>
      <name val="Symbol"/>
      <family val="1"/>
    </font>
    <font>
      <sz val="10"/>
      <color indexed="10"/>
      <name val="Arial"/>
      <family val="2"/>
    </font>
    <font>
      <b/>
      <sz val="10"/>
      <color indexed="10"/>
      <name val="Arial"/>
      <family val="2"/>
    </font>
    <font>
      <sz val="10"/>
      <color indexed="14"/>
      <name val="Arial"/>
      <family val="2"/>
    </font>
    <font>
      <sz val="8"/>
      <name val="Arial"/>
      <family val="2"/>
    </font>
    <font>
      <b/>
      <sz val="10"/>
      <color indexed="12"/>
      <name val="Arial"/>
      <family val="2"/>
    </font>
    <font>
      <sz val="10"/>
      <color indexed="12"/>
      <name val="Arial"/>
      <family val="2"/>
    </font>
    <font>
      <sz val="10"/>
      <name val="Symbol"/>
      <family val="1"/>
    </font>
    <font>
      <i/>
      <sz val="10"/>
      <name val="Arial"/>
      <family val="2"/>
    </font>
    <font>
      <u val="single"/>
      <sz val="10"/>
      <color indexed="14"/>
      <name val="Arial"/>
      <family val="2"/>
    </font>
    <font>
      <b/>
      <sz val="10"/>
      <color indexed="8"/>
      <name val="Arial"/>
      <family val="2"/>
    </font>
    <font>
      <i/>
      <sz val="10"/>
      <color indexed="14"/>
      <name val="Arial"/>
      <family val="2"/>
    </font>
    <font>
      <i/>
      <u val="single"/>
      <sz val="10"/>
      <name val="Arial"/>
      <family val="2"/>
    </font>
    <font>
      <i/>
      <u val="single"/>
      <sz val="10"/>
      <color indexed="14"/>
      <name val="Arial"/>
      <family val="2"/>
    </font>
    <font>
      <b/>
      <sz val="8"/>
      <color indexed="11"/>
      <name val="Arial"/>
      <family val="2"/>
    </font>
    <font>
      <b/>
      <u val="single"/>
      <sz val="8"/>
      <color indexed="12"/>
      <name val="Arial"/>
      <family val="2"/>
    </font>
  </fonts>
  <fills count="9">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s>
  <borders count="16">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color indexed="63"/>
      </top>
      <bottom>
        <color indexed="63"/>
      </bottom>
    </border>
    <border>
      <left style="thick"/>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15" fontId="0" fillId="0" borderId="0" xfId="0" applyNumberFormat="1" applyAlignment="1">
      <alignment/>
    </xf>
    <xf numFmtId="0" fontId="4" fillId="0" borderId="0" xfId="0" applyFont="1" applyAlignment="1">
      <alignment/>
    </xf>
    <xf numFmtId="0" fontId="5" fillId="0" borderId="0" xfId="0" applyFont="1" applyAlignment="1">
      <alignment/>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3"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7" fillId="3" borderId="2" xfId="0" applyFont="1" applyFill="1" applyBorder="1" applyAlignment="1">
      <alignment horizontal="center"/>
    </xf>
    <xf numFmtId="0" fontId="6" fillId="3" borderId="3" xfId="0" applyFont="1" applyFill="1" applyBorder="1" applyAlignment="1">
      <alignment horizontal="center"/>
    </xf>
    <xf numFmtId="0" fontId="3" fillId="0" borderId="0" xfId="0" applyFont="1" applyAlignment="1">
      <alignment/>
    </xf>
    <xf numFmtId="9" fontId="8" fillId="0" borderId="0" xfId="21" applyFont="1" applyAlignment="1">
      <alignment/>
    </xf>
    <xf numFmtId="0" fontId="9" fillId="0" borderId="0" xfId="0" applyFont="1" applyAlignment="1">
      <alignment/>
    </xf>
    <xf numFmtId="166" fontId="10" fillId="0" borderId="0" xfId="0" applyNumberFormat="1" applyFont="1" applyAlignment="1">
      <alignment horizontal="left"/>
    </xf>
    <xf numFmtId="166" fontId="0" fillId="0" borderId="0" xfId="0" applyNumberFormat="1" applyAlignment="1">
      <alignment/>
    </xf>
    <xf numFmtId="166" fontId="0" fillId="0" borderId="0" xfId="0" applyNumberFormat="1" applyAlignment="1">
      <alignment horizontal="center"/>
    </xf>
    <xf numFmtId="9" fontId="0" fillId="0" borderId="0" xfId="21" applyAlignment="1">
      <alignment/>
    </xf>
    <xf numFmtId="0" fontId="11" fillId="0" borderId="0" xfId="0" applyFont="1" applyAlignment="1" quotePrefix="1">
      <alignment horizontal="center" wrapText="1"/>
    </xf>
    <xf numFmtId="0" fontId="11" fillId="0" borderId="0" xfId="0" applyFont="1" applyAlignment="1">
      <alignment horizontal="center" wrapText="1"/>
    </xf>
    <xf numFmtId="0" fontId="11" fillId="0" borderId="0" xfId="0" applyFont="1" applyAlignment="1" quotePrefix="1">
      <alignment horizontal="center" vertical="top" wrapText="1"/>
    </xf>
    <xf numFmtId="0" fontId="12" fillId="0" borderId="0" xfId="0" applyFont="1" applyAlignment="1">
      <alignment/>
    </xf>
    <xf numFmtId="0" fontId="13" fillId="0" borderId="0" xfId="0" applyFont="1" applyAlignment="1">
      <alignment/>
    </xf>
    <xf numFmtId="166" fontId="13" fillId="0" borderId="0" xfId="0" applyNumberFormat="1" applyFont="1" applyAlignment="1">
      <alignment/>
    </xf>
    <xf numFmtId="0" fontId="8"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16" fontId="3" fillId="0" borderId="0" xfId="0" applyNumberFormat="1" applyFont="1" applyAlignment="1">
      <alignment/>
    </xf>
    <xf numFmtId="166" fontId="6" fillId="0" borderId="0" xfId="0" applyNumberFormat="1" applyFont="1" applyAlignment="1">
      <alignment/>
    </xf>
    <xf numFmtId="3" fontId="0" fillId="0" borderId="0" xfId="0" applyNumberFormat="1" applyAlignment="1">
      <alignment/>
    </xf>
    <xf numFmtId="14" fontId="0" fillId="0" borderId="0" xfId="0" applyNumberFormat="1" applyAlignment="1">
      <alignment/>
    </xf>
    <xf numFmtId="3" fontId="6" fillId="0" borderId="0" xfId="0" applyNumberFormat="1" applyFont="1" applyAlignment="1">
      <alignment/>
    </xf>
    <xf numFmtId="9" fontId="0" fillId="0" borderId="0" xfId="21" applyAlignment="1">
      <alignment horizontal="center"/>
    </xf>
    <xf numFmtId="9" fontId="0" fillId="0" borderId="0" xfId="0" applyNumberFormat="1" applyAlignment="1">
      <alignment/>
    </xf>
    <xf numFmtId="0" fontId="14" fillId="0" borderId="0" xfId="0" applyFont="1" applyAlignment="1">
      <alignment horizontal="center"/>
    </xf>
    <xf numFmtId="0" fontId="0" fillId="0" borderId="0" xfId="0" applyAlignment="1">
      <alignment horizontal="left" indent="2"/>
    </xf>
    <xf numFmtId="3" fontId="0" fillId="0" borderId="0" xfId="0" applyNumberFormat="1" applyAlignment="1">
      <alignment horizontal="right"/>
    </xf>
    <xf numFmtId="2" fontId="0" fillId="0" borderId="0" xfId="0" applyNumberFormat="1" applyAlignment="1">
      <alignment/>
    </xf>
    <xf numFmtId="0" fontId="3" fillId="0" borderId="0" xfId="0" applyFont="1" applyAlignment="1">
      <alignment horizontal="center"/>
    </xf>
    <xf numFmtId="14" fontId="5" fillId="0" borderId="0" xfId="0" applyNumberFormat="1" applyFont="1" applyAlignment="1">
      <alignment horizontal="center"/>
    </xf>
    <xf numFmtId="165" fontId="0" fillId="0" borderId="0" xfId="0" applyNumberFormat="1" applyAlignment="1">
      <alignment horizontal="center"/>
    </xf>
    <xf numFmtId="1" fontId="0" fillId="0" borderId="0" xfId="0" applyNumberFormat="1" applyAlignment="1">
      <alignment/>
    </xf>
    <xf numFmtId="166" fontId="3" fillId="0" borderId="0" xfId="0" applyNumberFormat="1" applyFont="1" applyAlignment="1">
      <alignment/>
    </xf>
    <xf numFmtId="165" fontId="0" fillId="0" borderId="0" xfId="0" applyNumberFormat="1" applyAlignment="1">
      <alignment/>
    </xf>
    <xf numFmtId="168" fontId="0" fillId="0" borderId="0" xfId="0" applyNumberFormat="1" applyAlignment="1">
      <alignment/>
    </xf>
    <xf numFmtId="14" fontId="3" fillId="4" borderId="0" xfId="0" applyNumberFormat="1" applyFont="1" applyFill="1" applyAlignment="1">
      <alignment horizontal="center"/>
    </xf>
    <xf numFmtId="0" fontId="10" fillId="0" borderId="0" xfId="0" applyFont="1" applyAlignment="1">
      <alignment horizontal="center"/>
    </xf>
    <xf numFmtId="0" fontId="10" fillId="0" borderId="0" xfId="0" applyFont="1" applyAlignment="1">
      <alignment/>
    </xf>
    <xf numFmtId="14" fontId="3" fillId="0" borderId="0" xfId="0" applyNumberFormat="1" applyFont="1" applyAlignment="1">
      <alignment horizontal="center"/>
    </xf>
    <xf numFmtId="0" fontId="0" fillId="0" borderId="0" xfId="0" applyAlignment="1">
      <alignment horizontal="right"/>
    </xf>
    <xf numFmtId="1" fontId="0" fillId="0" borderId="0" xfId="0" applyNumberFormat="1" applyAlignment="1">
      <alignment horizontal="center"/>
    </xf>
    <xf numFmtId="1" fontId="15" fillId="0" borderId="0" xfId="0" applyNumberFormat="1" applyFont="1" applyAlignment="1">
      <alignment horizontal="center"/>
    </xf>
    <xf numFmtId="0" fontId="3" fillId="4" borderId="0" xfId="0" applyFont="1" applyFill="1" applyAlignment="1">
      <alignment horizontal="center"/>
    </xf>
    <xf numFmtId="2" fontId="10" fillId="0" borderId="0" xfId="0" applyNumberFormat="1" applyFont="1" applyAlignment="1">
      <alignment horizontal="center"/>
    </xf>
    <xf numFmtId="2" fontId="0" fillId="0" borderId="0" xfId="0" applyNumberFormat="1" applyAlignment="1">
      <alignment horizontal="center"/>
    </xf>
    <xf numFmtId="2" fontId="10" fillId="0" borderId="0" xfId="21" applyNumberFormat="1" applyFont="1" applyAlignment="1">
      <alignment horizontal="center"/>
    </xf>
    <xf numFmtId="0" fontId="15" fillId="0" borderId="0" xfId="0" applyFont="1" applyAlignment="1">
      <alignment/>
    </xf>
    <xf numFmtId="0" fontId="21" fillId="5" borderId="4" xfId="0" applyFont="1" applyFill="1" applyBorder="1" applyAlignment="1">
      <alignment horizontal="center"/>
    </xf>
    <xf numFmtId="0" fontId="22" fillId="5" borderId="5" xfId="20" applyFont="1" applyFill="1" applyBorder="1" applyAlignment="1">
      <alignment horizontal="center"/>
    </xf>
    <xf numFmtId="2" fontId="15" fillId="0" borderId="0" xfId="0" applyNumberFormat="1" applyFont="1" applyAlignment="1">
      <alignment horizontal="center"/>
    </xf>
    <xf numFmtId="2" fontId="16" fillId="0" borderId="0" xfId="0" applyNumberFormat="1" applyFont="1" applyAlignment="1">
      <alignment horizontal="center"/>
    </xf>
    <xf numFmtId="2" fontId="6" fillId="0" borderId="0" xfId="0" applyNumberFormat="1" applyFont="1" applyAlignment="1">
      <alignment horizontal="center"/>
    </xf>
    <xf numFmtId="2" fontId="16" fillId="0" borderId="0" xfId="21" applyNumberFormat="1" applyFont="1" applyAlignment="1">
      <alignment horizontal="center"/>
    </xf>
    <xf numFmtId="168" fontId="10" fillId="0" borderId="0" xfId="0" applyNumberFormat="1" applyFont="1" applyAlignment="1">
      <alignment/>
    </xf>
    <xf numFmtId="0" fontId="17" fillId="0" borderId="0" xfId="0" applyFont="1" applyAlignment="1">
      <alignment horizontal="center"/>
    </xf>
    <xf numFmtId="2" fontId="18"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2" fontId="6" fillId="0" borderId="0" xfId="0" applyNumberFormat="1" applyFont="1" applyAlignment="1">
      <alignment/>
    </xf>
    <xf numFmtId="181" fontId="0" fillId="0" borderId="0" xfId="0" applyNumberFormat="1" applyAlignment="1">
      <alignment/>
    </xf>
    <xf numFmtId="2" fontId="0" fillId="0" borderId="0" xfId="0" applyNumberFormat="1" applyAlignment="1">
      <alignment horizontal="left"/>
    </xf>
    <xf numFmtId="0" fontId="8" fillId="0" borderId="0" xfId="0" applyFont="1" applyAlignment="1">
      <alignment horizontal="right"/>
    </xf>
    <xf numFmtId="166" fontId="10" fillId="0" borderId="0" xfId="0" applyNumberFormat="1" applyFont="1" applyAlignment="1">
      <alignment/>
    </xf>
    <xf numFmtId="2" fontId="3" fillId="0" borderId="0" xfId="0" applyNumberFormat="1" applyFont="1" applyAlignment="1">
      <alignment horizontal="center"/>
    </xf>
    <xf numFmtId="2" fontId="5" fillId="0" borderId="0" xfId="0" applyNumberFormat="1" applyFont="1" applyAlignment="1">
      <alignment horizontal="center"/>
    </xf>
    <xf numFmtId="0" fontId="0" fillId="4" borderId="0" xfId="0" applyFill="1" applyAlignment="1">
      <alignment/>
    </xf>
    <xf numFmtId="1" fontId="8" fillId="0" borderId="0" xfId="0" applyNumberFormat="1" applyFont="1" applyAlignment="1">
      <alignment horizontal="center"/>
    </xf>
    <xf numFmtId="0" fontId="3" fillId="4" borderId="0" xfId="0" applyFont="1" applyFill="1" applyAlignment="1">
      <alignment/>
    </xf>
    <xf numFmtId="3" fontId="0" fillId="0" borderId="0" xfId="0" applyNumberFormat="1" applyFont="1" applyAlignment="1">
      <alignment/>
    </xf>
    <xf numFmtId="168" fontId="0" fillId="0" borderId="0" xfId="0" applyNumberFormat="1" applyFont="1" applyAlignment="1">
      <alignment/>
    </xf>
    <xf numFmtId="0" fontId="8" fillId="0" borderId="0" xfId="0" applyFont="1" applyAlignment="1">
      <alignment horizontal="center"/>
    </xf>
    <xf numFmtId="2" fontId="18" fillId="0" borderId="0" xfId="21" applyNumberFormat="1" applyFont="1" applyAlignment="1">
      <alignment horizontal="center"/>
    </xf>
    <xf numFmtId="2" fontId="15" fillId="0" borderId="0" xfId="0" applyNumberFormat="1" applyFont="1" applyAlignment="1">
      <alignment/>
    </xf>
    <xf numFmtId="3" fontId="15" fillId="0" borderId="0" xfId="0" applyNumberFormat="1" applyFont="1" applyAlignment="1">
      <alignment/>
    </xf>
    <xf numFmtId="3" fontId="0" fillId="0" borderId="0" xfId="0" applyNumberFormat="1" applyAlignment="1">
      <alignment horizontal="left"/>
    </xf>
    <xf numFmtId="166" fontId="0" fillId="0" borderId="0" xfId="0" applyNumberFormat="1" applyFont="1" applyAlignment="1">
      <alignment horizontal="center"/>
    </xf>
    <xf numFmtId="166" fontId="0" fillId="0" borderId="0" xfId="0" applyNumberFormat="1" applyFont="1" applyAlignment="1">
      <alignment/>
    </xf>
    <xf numFmtId="9" fontId="0" fillId="0" borderId="0" xfId="21" applyFont="1" applyAlignment="1">
      <alignment/>
    </xf>
    <xf numFmtId="0" fontId="19" fillId="0" borderId="0" xfId="0" applyFont="1" applyAlignment="1">
      <alignment/>
    </xf>
    <xf numFmtId="2" fontId="20" fillId="0" borderId="0" xfId="0" applyNumberFormat="1" applyFont="1" applyAlignment="1">
      <alignment horizontal="center"/>
    </xf>
    <xf numFmtId="2" fontId="19" fillId="0" borderId="0" xfId="0" applyNumberFormat="1" applyFont="1" applyAlignment="1">
      <alignment horizontal="center"/>
    </xf>
    <xf numFmtId="2" fontId="20" fillId="0" borderId="0" xfId="21" applyNumberFormat="1" applyFont="1" applyAlignment="1">
      <alignment horizontal="center"/>
    </xf>
    <xf numFmtId="166" fontId="0" fillId="0" borderId="0" xfId="0" applyNumberFormat="1" applyFont="1" applyAlignment="1">
      <alignment horizontal="right"/>
    </xf>
    <xf numFmtId="2" fontId="0" fillId="0" borderId="0" xfId="0" applyNumberFormat="1" applyFont="1" applyAlignment="1">
      <alignment horizontal="center"/>
    </xf>
    <xf numFmtId="166" fontId="6" fillId="0" borderId="0" xfId="0" applyNumberFormat="1" applyFont="1" applyAlignment="1">
      <alignment horizontal="center"/>
    </xf>
    <xf numFmtId="0" fontId="5" fillId="0" borderId="0" xfId="0" applyFont="1" applyAlignment="1">
      <alignment horizontal="center"/>
    </xf>
    <xf numFmtId="15" fontId="3" fillId="6" borderId="6" xfId="0" applyNumberFormat="1" applyFont="1" applyFill="1" applyBorder="1" applyAlignment="1">
      <alignment horizontal="center"/>
    </xf>
    <xf numFmtId="15" fontId="3" fillId="6" borderId="7" xfId="0" applyNumberFormat="1" applyFont="1" applyFill="1" applyBorder="1" applyAlignment="1">
      <alignment horizontal="center"/>
    </xf>
    <xf numFmtId="15" fontId="3" fillId="6" borderId="8" xfId="0" applyNumberFormat="1"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7" borderId="12" xfId="0" applyFont="1" applyFill="1" applyBorder="1" applyAlignment="1">
      <alignment horizontal="center"/>
    </xf>
    <xf numFmtId="0" fontId="3" fillId="7" borderId="13" xfId="0" applyFont="1" applyFill="1" applyBorder="1" applyAlignment="1">
      <alignment horizontal="center"/>
    </xf>
    <xf numFmtId="0" fontId="3" fillId="7" borderId="14" xfId="0" applyFont="1" applyFill="1" applyBorder="1" applyAlignment="1">
      <alignment horizontal="center"/>
    </xf>
    <xf numFmtId="0" fontId="6" fillId="0" borderId="0" xfId="0" applyFont="1" applyAlignment="1">
      <alignment horizontal="center"/>
    </xf>
    <xf numFmtId="0" fontId="3" fillId="0" borderId="0" xfId="0" applyFont="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0" fillId="8" borderId="0" xfId="0" applyFill="1" applyAlignment="1">
      <alignment/>
    </xf>
    <xf numFmtId="0" fontId="21" fillId="5" borderId="15" xfId="0" applyFont="1" applyFill="1" applyBorder="1" applyAlignment="1">
      <alignment horizontal="center"/>
    </xf>
    <xf numFmtId="0" fontId="14" fillId="3"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7%20States%20012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HEDD\NJ%20Method%20-%20Six%20States%200807-12%20Daily%20NOx%2001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NBP\TRENDS\2002\Six%20States%200812%20Daily%20121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NJ%20Method%20-%20Six%20States%200807-12%20Daily%20NOx%2001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U:\HEDD\NY-06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HEDD\PA-06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HEDD\PA-07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NBP\TRENDS\2002\Six%20States%200812%20Daily%2012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EDD\CT-072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HEDD\CT-06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HEDD\DE-072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XCEL\NBP\TRENDS\2002\NJ%20Method%20-%20Six%20States%200807-12%20Daily%20N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HEDD\MD-072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HEDD\NJ-07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HEDD\NY-0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 Note"/>
      <sheetName val="Summary"/>
      <sheetName val="Summary (ADD)"/>
      <sheetName val="Summary (ADD) (-MA)(-W NY)"/>
      <sheetName val="CT-05"/>
      <sheetName val="DE-GDMReport"/>
      <sheetName val="DE-GDMReport (ADD)"/>
      <sheetName val="GDMReportMA0726"/>
      <sheetName val="MD0726-GDMReport"/>
      <sheetName val="MD0726-GDMReport (ADD)"/>
      <sheetName val="NJ0726-GDMReport"/>
      <sheetName val="NY0726-GDMReport"/>
      <sheetName val="NY0726-GDMReport (ADD)"/>
      <sheetName val="NY0726-GDMReport (ADD) (E)"/>
      <sheetName val="PA0726-GDMReport"/>
      <sheetName val="PA0726-GDMReport (ADD)"/>
      <sheetName val="PA0726-GDMReport (ADD) (E)"/>
      <sheetName val="Summary-HI"/>
      <sheetName val="Summary-HI (MAX)"/>
      <sheetName val="Chart1"/>
      <sheetName val="NOTE"/>
      <sheetName val="August 7"/>
      <sheetName val="August 12"/>
      <sheetName val="Phase I"/>
      <sheetName val="PH I Sum"/>
      <sheetName val="CT"/>
      <sheetName val="Sheet2"/>
      <sheetName val="0122"/>
      <sheetName val="05 Companies"/>
      <sheetName val="DE"/>
      <sheetName val="DE-HI"/>
      <sheetName val="MD"/>
      <sheetName val="MD0726-HI"/>
      <sheetName val="MA0726-HI"/>
      <sheetName val="MA-HI Ultra"/>
      <sheetName val="NJ"/>
      <sheetName val="NJ0726-HI"/>
      <sheetName val="NJ0726-HI MAX"/>
      <sheetName val="NY"/>
      <sheetName val="NY0726-HI"/>
      <sheetName val="NY0726-HI MAX"/>
      <sheetName val="PA"/>
      <sheetName val="PA0726-HI"/>
      <sheetName val="PA0726-HI MAX"/>
      <sheetName val="Ver"/>
    </sheetNames>
    <sheetDataSet>
      <sheetData sheetId="8">
        <row r="50">
          <cell r="J50">
            <v>217.95200000000003</v>
          </cell>
          <cell r="AK50">
            <v>83.784</v>
          </cell>
        </row>
      </sheetData>
      <sheetData sheetId="10">
        <row r="169">
          <cell r="J169">
            <v>162.95300000000003</v>
          </cell>
          <cell r="AJ169">
            <v>51.753999999999984</v>
          </cell>
        </row>
      </sheetData>
      <sheetData sheetId="11">
        <row r="352">
          <cell r="J352">
            <v>305.28200000000004</v>
          </cell>
          <cell r="AJ352">
            <v>98.80499999999999</v>
          </cell>
        </row>
      </sheetData>
      <sheetData sheetId="14">
        <row r="186">
          <cell r="J186">
            <v>403.76099999999974</v>
          </cell>
          <cell r="AJ186">
            <v>233.39899999999997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OTE"/>
      <sheetName val="Summary"/>
      <sheetName val="August 7"/>
      <sheetName val="August 12"/>
      <sheetName val="Phase I"/>
      <sheetName val="PH I Sum"/>
      <sheetName val="CT"/>
      <sheetName val="DE"/>
      <sheetName val="MD"/>
      <sheetName val="NJ"/>
      <sheetName val="NY"/>
      <sheetName val="PA"/>
      <sheetName val="Ver"/>
    </sheetNames>
    <sheetDataSet>
      <sheetData sheetId="10">
        <row r="3">
          <cell r="X3">
            <v>0</v>
          </cell>
          <cell r="AE3" t="str">
            <v>79102301</v>
          </cell>
        </row>
        <row r="4">
          <cell r="X4">
            <v>0</v>
          </cell>
          <cell r="AE4" t="str">
            <v>79102302</v>
          </cell>
        </row>
        <row r="5">
          <cell r="X5" t="str">
            <v>LFB</v>
          </cell>
          <cell r="AE5" t="str">
            <v>2503BLR114</v>
          </cell>
        </row>
        <row r="6">
          <cell r="X6" t="str">
            <v>NCBL</v>
          </cell>
          <cell r="AE6" t="str">
            <v>2503BLR115</v>
          </cell>
        </row>
        <row r="7">
          <cell r="X7" t="str">
            <v>NCBL</v>
          </cell>
          <cell r="AE7" t="str">
            <v>2503BLR116</v>
          </cell>
        </row>
        <row r="8">
          <cell r="X8" t="str">
            <v>NCBL</v>
          </cell>
          <cell r="AE8" t="str">
            <v>2503BLR117</v>
          </cell>
        </row>
        <row r="9">
          <cell r="X9" t="str">
            <v>NCBL</v>
          </cell>
          <cell r="AE9" t="str">
            <v>2503BLR118</v>
          </cell>
        </row>
        <row r="10">
          <cell r="X10">
            <v>0</v>
          </cell>
          <cell r="AE10" t="str">
            <v>2503CT0001</v>
          </cell>
        </row>
        <row r="11">
          <cell r="X11">
            <v>0</v>
          </cell>
          <cell r="AE11" t="str">
            <v>2504120</v>
          </cell>
        </row>
        <row r="12">
          <cell r="X12">
            <v>0</v>
          </cell>
          <cell r="AE12" t="str">
            <v>2504121</v>
          </cell>
        </row>
        <row r="13">
          <cell r="X13">
            <v>0</v>
          </cell>
          <cell r="AE13" t="str">
            <v>2504122</v>
          </cell>
        </row>
        <row r="14">
          <cell r="X14">
            <v>0</v>
          </cell>
          <cell r="AE14" t="str">
            <v>2504CT0001</v>
          </cell>
        </row>
        <row r="15">
          <cell r="X15">
            <v>0</v>
          </cell>
          <cell r="AE15" t="str">
            <v>2504CT0002</v>
          </cell>
        </row>
        <row r="16">
          <cell r="X16" t="str">
            <v>CB</v>
          </cell>
          <cell r="AE16" t="str">
            <v>25351</v>
          </cell>
        </row>
        <row r="17">
          <cell r="X17" t="str">
            <v>CB</v>
          </cell>
          <cell r="AE17" t="str">
            <v>25352</v>
          </cell>
        </row>
        <row r="18">
          <cell r="X18" t="str">
            <v>CB</v>
          </cell>
          <cell r="AE18" t="str">
            <v>25274</v>
          </cell>
        </row>
        <row r="19">
          <cell r="X19" t="str">
            <v>CB</v>
          </cell>
          <cell r="AE19" t="str">
            <v>25275</v>
          </cell>
        </row>
        <row r="20">
          <cell r="X20" t="str">
            <v>CB</v>
          </cell>
          <cell r="AE20" t="str">
            <v>25276</v>
          </cell>
        </row>
        <row r="21">
          <cell r="X21">
            <v>0</v>
          </cell>
          <cell r="AE21" t="str">
            <v>25291</v>
          </cell>
        </row>
        <row r="22">
          <cell r="X22">
            <v>0</v>
          </cell>
          <cell r="AE22" t="str">
            <v>25292</v>
          </cell>
        </row>
        <row r="23">
          <cell r="X23">
            <v>0</v>
          </cell>
          <cell r="AE23" t="str">
            <v>25293</v>
          </cell>
        </row>
        <row r="24">
          <cell r="X24">
            <v>0</v>
          </cell>
          <cell r="AE24" t="str">
            <v>25294</v>
          </cell>
        </row>
        <row r="25">
          <cell r="X25">
            <v>0</v>
          </cell>
          <cell r="AE25" t="str">
            <v>25311</v>
          </cell>
        </row>
        <row r="26">
          <cell r="X26">
            <v>0</v>
          </cell>
          <cell r="AE26" t="str">
            <v>25312</v>
          </cell>
        </row>
        <row r="27">
          <cell r="X27">
            <v>0</v>
          </cell>
          <cell r="AE27" t="str">
            <v>25313</v>
          </cell>
        </row>
        <row r="28">
          <cell r="X28">
            <v>0</v>
          </cell>
          <cell r="AE28" t="str">
            <v>25314</v>
          </cell>
        </row>
        <row r="29">
          <cell r="X29" t="str">
            <v>CB</v>
          </cell>
          <cell r="AE29" t="str">
            <v>60821</v>
          </cell>
        </row>
        <row r="30">
          <cell r="X30" t="str">
            <v>CB</v>
          </cell>
          <cell r="AE30" t="str">
            <v>252611</v>
          </cell>
        </row>
        <row r="31">
          <cell r="X31" t="str">
            <v>CB</v>
          </cell>
          <cell r="AE31" t="str">
            <v>252612</v>
          </cell>
        </row>
        <row r="32">
          <cell r="X32" t="str">
            <v>CB</v>
          </cell>
          <cell r="AE32" t="str">
            <v>252613</v>
          </cell>
        </row>
        <row r="33">
          <cell r="X33">
            <v>0</v>
          </cell>
          <cell r="AE33" t="str">
            <v>108031</v>
          </cell>
        </row>
        <row r="34">
          <cell r="X34">
            <v>0</v>
          </cell>
          <cell r="AE34" t="str">
            <v>108032</v>
          </cell>
        </row>
        <row r="35">
          <cell r="X35">
            <v>0</v>
          </cell>
          <cell r="AE35" t="str">
            <v>106191</v>
          </cell>
        </row>
        <row r="36">
          <cell r="X36">
            <v>0</v>
          </cell>
          <cell r="AE36" t="str">
            <v>50472R1B01</v>
          </cell>
        </row>
        <row r="37">
          <cell r="X37" t="str">
            <v>NCBL</v>
          </cell>
          <cell r="AE37" t="str">
            <v>249020</v>
          </cell>
        </row>
        <row r="38">
          <cell r="X38" t="str">
            <v>NCBL</v>
          </cell>
          <cell r="AE38" t="str">
            <v>249030</v>
          </cell>
        </row>
        <row r="39">
          <cell r="X39">
            <v>0</v>
          </cell>
          <cell r="AE39" t="str">
            <v>2490CT0001</v>
          </cell>
        </row>
        <row r="40">
          <cell r="X40">
            <v>0</v>
          </cell>
          <cell r="AE40" t="str">
            <v>55243CT0005</v>
          </cell>
        </row>
        <row r="41">
          <cell r="X41">
            <v>0</v>
          </cell>
          <cell r="AE41" t="str">
            <v>55243CT0007</v>
          </cell>
        </row>
        <row r="42">
          <cell r="X42">
            <v>0</v>
          </cell>
          <cell r="AE42" t="str">
            <v>55243CT0008</v>
          </cell>
        </row>
        <row r="43">
          <cell r="X43">
            <v>0</v>
          </cell>
          <cell r="AE43" t="str">
            <v>55243CT0009</v>
          </cell>
        </row>
        <row r="44">
          <cell r="X44">
            <v>0</v>
          </cell>
          <cell r="AE44" t="str">
            <v>55243CT0010</v>
          </cell>
        </row>
        <row r="45">
          <cell r="X45">
            <v>0</v>
          </cell>
          <cell r="AE45" t="str">
            <v>55243CT0011</v>
          </cell>
        </row>
        <row r="46">
          <cell r="X46">
            <v>0</v>
          </cell>
          <cell r="AE46" t="str">
            <v>55243CT0012</v>
          </cell>
        </row>
        <row r="47">
          <cell r="X47">
            <v>0</v>
          </cell>
          <cell r="AE47" t="str">
            <v>55243CT0013</v>
          </cell>
        </row>
        <row r="48">
          <cell r="X48">
            <v>0</v>
          </cell>
          <cell r="AE48" t="str">
            <v>55243CT2-1A</v>
          </cell>
        </row>
        <row r="49">
          <cell r="X49">
            <v>0</v>
          </cell>
          <cell r="AE49" t="str">
            <v>55243CT2-1B</v>
          </cell>
        </row>
        <row r="50">
          <cell r="X50">
            <v>0</v>
          </cell>
          <cell r="AE50" t="str">
            <v>55243CT2-2A</v>
          </cell>
        </row>
        <row r="51">
          <cell r="X51">
            <v>0</v>
          </cell>
          <cell r="AE51" t="str">
            <v>55243CT2-2B</v>
          </cell>
        </row>
        <row r="52">
          <cell r="X52">
            <v>0</v>
          </cell>
          <cell r="AE52" t="str">
            <v>55243CT2-3A</v>
          </cell>
        </row>
        <row r="53">
          <cell r="X53">
            <v>0</v>
          </cell>
          <cell r="AE53" t="str">
            <v>55243CT2-3B</v>
          </cell>
        </row>
        <row r="54">
          <cell r="X54">
            <v>0</v>
          </cell>
          <cell r="AE54" t="str">
            <v>55243CT2-4A</v>
          </cell>
        </row>
        <row r="55">
          <cell r="X55">
            <v>0</v>
          </cell>
          <cell r="AE55" t="str">
            <v>55243CT2-4B</v>
          </cell>
        </row>
        <row r="56">
          <cell r="X56">
            <v>0</v>
          </cell>
          <cell r="AE56" t="str">
            <v>55243CT3-1A</v>
          </cell>
        </row>
        <row r="57">
          <cell r="X57">
            <v>0</v>
          </cell>
          <cell r="AE57" t="str">
            <v>55243CT3-1B</v>
          </cell>
        </row>
        <row r="58">
          <cell r="X58">
            <v>0</v>
          </cell>
          <cell r="AE58" t="str">
            <v>55243CT3-2A</v>
          </cell>
        </row>
        <row r="59">
          <cell r="X59">
            <v>0</v>
          </cell>
          <cell r="AE59" t="str">
            <v>55243CT3-2B</v>
          </cell>
        </row>
        <row r="60">
          <cell r="X60">
            <v>0</v>
          </cell>
          <cell r="AE60" t="str">
            <v>55243CT3-3A</v>
          </cell>
        </row>
        <row r="61">
          <cell r="X61">
            <v>0</v>
          </cell>
          <cell r="AE61" t="str">
            <v>55243CT3-3B</v>
          </cell>
        </row>
        <row r="62">
          <cell r="X62">
            <v>0</v>
          </cell>
          <cell r="AE62" t="str">
            <v>55243CT3-4A</v>
          </cell>
        </row>
        <row r="63">
          <cell r="X63">
            <v>0</v>
          </cell>
          <cell r="AE63" t="str">
            <v>55243CT3-4B</v>
          </cell>
        </row>
        <row r="64">
          <cell r="X64">
            <v>0</v>
          </cell>
          <cell r="AE64" t="str">
            <v>55243CT4-1A</v>
          </cell>
        </row>
        <row r="65">
          <cell r="X65">
            <v>0</v>
          </cell>
          <cell r="AE65" t="str">
            <v>55243CT4-1B</v>
          </cell>
        </row>
        <row r="66">
          <cell r="X66">
            <v>0</v>
          </cell>
          <cell r="AE66" t="str">
            <v>55243CT4-2A</v>
          </cell>
        </row>
        <row r="67">
          <cell r="X67">
            <v>0</v>
          </cell>
          <cell r="AE67" t="str">
            <v>55243CT4-2B</v>
          </cell>
        </row>
        <row r="68">
          <cell r="X68">
            <v>0</v>
          </cell>
          <cell r="AE68" t="str">
            <v>55243CT4-3A</v>
          </cell>
        </row>
        <row r="69">
          <cell r="X69">
            <v>0</v>
          </cell>
          <cell r="AE69" t="str">
            <v>55243CT4-3B</v>
          </cell>
        </row>
        <row r="70">
          <cell r="X70">
            <v>0</v>
          </cell>
          <cell r="AE70" t="str">
            <v>55243CT4-4A</v>
          </cell>
        </row>
        <row r="71">
          <cell r="X71">
            <v>0</v>
          </cell>
          <cell r="AE71" t="str">
            <v>55243CT4-4B</v>
          </cell>
        </row>
        <row r="72">
          <cell r="X72" t="str">
            <v>LFB</v>
          </cell>
          <cell r="AE72" t="str">
            <v>890620</v>
          </cell>
        </row>
        <row r="73">
          <cell r="X73" t="str">
            <v>NCBL</v>
          </cell>
          <cell r="AE73" t="str">
            <v>890630</v>
          </cell>
        </row>
        <row r="74">
          <cell r="X74" t="str">
            <v>NCBL</v>
          </cell>
          <cell r="AE74" t="str">
            <v>890640</v>
          </cell>
        </row>
        <row r="75">
          <cell r="X75" t="str">
            <v>NCBL</v>
          </cell>
          <cell r="AE75" t="str">
            <v>890650</v>
          </cell>
        </row>
        <row r="76">
          <cell r="X76">
            <v>0</v>
          </cell>
          <cell r="AE76" t="str">
            <v>8906CT0001</v>
          </cell>
        </row>
        <row r="77">
          <cell r="X77">
            <v>0</v>
          </cell>
          <cell r="AE77" t="str">
            <v>545931</v>
          </cell>
        </row>
        <row r="78">
          <cell r="X78">
            <v>0</v>
          </cell>
          <cell r="AE78" t="str">
            <v>556991</v>
          </cell>
        </row>
        <row r="79">
          <cell r="X79" t="str">
            <v>LFB</v>
          </cell>
          <cell r="AE79" t="str">
            <v>25391</v>
          </cell>
        </row>
        <row r="80">
          <cell r="X80" t="str">
            <v>LFB</v>
          </cell>
          <cell r="AE80" t="str">
            <v>25392</v>
          </cell>
        </row>
        <row r="81">
          <cell r="X81" t="str">
            <v>LFB</v>
          </cell>
          <cell r="AE81" t="str">
            <v>25393</v>
          </cell>
        </row>
        <row r="82">
          <cell r="X82" t="str">
            <v>LFB</v>
          </cell>
          <cell r="AE82" t="str">
            <v>25394</v>
          </cell>
        </row>
        <row r="83">
          <cell r="X83">
            <v>0</v>
          </cell>
          <cell r="AE83" t="str">
            <v>50292GT1</v>
          </cell>
        </row>
        <row r="84">
          <cell r="X84">
            <v>0</v>
          </cell>
          <cell r="AE84" t="str">
            <v>50292GT2</v>
          </cell>
        </row>
        <row r="85">
          <cell r="X85">
            <v>0</v>
          </cell>
          <cell r="AE85" t="str">
            <v>50292GT3</v>
          </cell>
        </row>
        <row r="86">
          <cell r="X86">
            <v>0</v>
          </cell>
          <cell r="AE86" t="str">
            <v>556001</v>
          </cell>
        </row>
        <row r="87">
          <cell r="X87" t="str">
            <v>CB</v>
          </cell>
          <cell r="AE87" t="str">
            <v>10464E0001</v>
          </cell>
        </row>
        <row r="88">
          <cell r="X88" t="str">
            <v>CB</v>
          </cell>
          <cell r="AE88" t="str">
            <v>10464E0002</v>
          </cell>
        </row>
        <row r="89">
          <cell r="X89" t="str">
            <v>CB</v>
          </cell>
          <cell r="AE89" t="str">
            <v>10464E0003</v>
          </cell>
        </row>
        <row r="90">
          <cell r="X90" t="str">
            <v>LFB</v>
          </cell>
          <cell r="AE90" t="str">
            <v>26251</v>
          </cell>
        </row>
        <row r="91">
          <cell r="X91" t="str">
            <v>LFB</v>
          </cell>
          <cell r="AE91" t="str">
            <v>26252</v>
          </cell>
        </row>
        <row r="92">
          <cell r="X92">
            <v>0</v>
          </cell>
          <cell r="AE92" t="str">
            <v>7912BW01</v>
          </cell>
        </row>
        <row r="93">
          <cell r="X93">
            <v>0</v>
          </cell>
          <cell r="AE93" t="str">
            <v>549141</v>
          </cell>
        </row>
        <row r="94">
          <cell r="X94">
            <v>0</v>
          </cell>
          <cell r="AE94" t="str">
            <v>549142</v>
          </cell>
        </row>
        <row r="95">
          <cell r="X95">
            <v>0</v>
          </cell>
          <cell r="AE95" t="str">
            <v>50978A</v>
          </cell>
        </row>
        <row r="96">
          <cell r="X96">
            <v>0</v>
          </cell>
          <cell r="AE96" t="str">
            <v>50978B</v>
          </cell>
        </row>
        <row r="97">
          <cell r="X97">
            <v>0</v>
          </cell>
          <cell r="AE97" t="str">
            <v>106201</v>
          </cell>
        </row>
        <row r="98">
          <cell r="X98" t="str">
            <v>NCBL</v>
          </cell>
          <cell r="AE98" t="str">
            <v>24911</v>
          </cell>
        </row>
        <row r="99">
          <cell r="X99" t="str">
            <v>CB</v>
          </cell>
          <cell r="AE99" t="str">
            <v>25541</v>
          </cell>
        </row>
        <row r="100">
          <cell r="X100" t="str">
            <v>CB</v>
          </cell>
          <cell r="AE100" t="str">
            <v>25542</v>
          </cell>
        </row>
        <row r="101">
          <cell r="X101" t="str">
            <v>CB</v>
          </cell>
          <cell r="AE101" t="str">
            <v>25543</v>
          </cell>
        </row>
        <row r="102">
          <cell r="X102" t="str">
            <v>CB</v>
          </cell>
          <cell r="AE102" t="str">
            <v>25544</v>
          </cell>
        </row>
        <row r="103">
          <cell r="X103" t="str">
            <v>LFB</v>
          </cell>
          <cell r="AE103" t="str">
            <v>24801</v>
          </cell>
        </row>
        <row r="104">
          <cell r="X104" t="str">
            <v>LFB</v>
          </cell>
          <cell r="AE104" t="str">
            <v>24802</v>
          </cell>
        </row>
        <row r="105">
          <cell r="X105" t="str">
            <v>CB</v>
          </cell>
          <cell r="AE105" t="str">
            <v>24803</v>
          </cell>
        </row>
        <row r="106">
          <cell r="X106" t="str">
            <v>CB</v>
          </cell>
          <cell r="AE106" t="str">
            <v>24804</v>
          </cell>
        </row>
        <row r="107">
          <cell r="X107" t="str">
            <v>LFB</v>
          </cell>
          <cell r="AE107" t="str">
            <v>80061</v>
          </cell>
        </row>
        <row r="108">
          <cell r="X108" t="str">
            <v>LFB</v>
          </cell>
          <cell r="AE108" t="str">
            <v>80062</v>
          </cell>
        </row>
        <row r="109">
          <cell r="X109" t="str">
            <v>NCBL</v>
          </cell>
          <cell r="AE109" t="str">
            <v>251110</v>
          </cell>
        </row>
        <row r="110">
          <cell r="X110" t="str">
            <v>NCBL</v>
          </cell>
          <cell r="AE110" t="str">
            <v>251120</v>
          </cell>
        </row>
        <row r="111">
          <cell r="X111">
            <v>0</v>
          </cell>
          <cell r="AE111" t="str">
            <v>2511U00004</v>
          </cell>
        </row>
        <row r="112">
          <cell r="X112">
            <v>0</v>
          </cell>
          <cell r="AE112" t="str">
            <v>2511U00005</v>
          </cell>
        </row>
        <row r="113">
          <cell r="X113">
            <v>0</v>
          </cell>
          <cell r="AE113" t="str">
            <v>2511U00006</v>
          </cell>
        </row>
        <row r="114">
          <cell r="X114">
            <v>0</v>
          </cell>
          <cell r="AE114" t="str">
            <v>2511U00007</v>
          </cell>
        </row>
        <row r="115">
          <cell r="X115">
            <v>0</v>
          </cell>
          <cell r="AE115" t="str">
            <v>2511U00008</v>
          </cell>
        </row>
        <row r="116">
          <cell r="X116">
            <v>0</v>
          </cell>
          <cell r="AE116" t="str">
            <v>2511U00009</v>
          </cell>
        </row>
        <row r="117">
          <cell r="X117">
            <v>0</v>
          </cell>
          <cell r="AE117" t="str">
            <v>2511U00010</v>
          </cell>
        </row>
        <row r="118">
          <cell r="X118">
            <v>0</v>
          </cell>
          <cell r="AE118" t="str">
            <v>2511U00011</v>
          </cell>
        </row>
        <row r="119">
          <cell r="X119">
            <v>0</v>
          </cell>
          <cell r="AE119" t="str">
            <v>2511U00012</v>
          </cell>
        </row>
        <row r="120">
          <cell r="X120">
            <v>0</v>
          </cell>
          <cell r="AE120" t="str">
            <v>2511U00013</v>
          </cell>
        </row>
        <row r="121">
          <cell r="X121">
            <v>0</v>
          </cell>
          <cell r="AE121" t="str">
            <v>2511U00014</v>
          </cell>
        </row>
        <row r="122">
          <cell r="X122">
            <v>0</v>
          </cell>
          <cell r="AE122" t="str">
            <v>2511U00015</v>
          </cell>
        </row>
        <row r="123">
          <cell r="X123">
            <v>0</v>
          </cell>
          <cell r="AE123" t="str">
            <v>2511U00016</v>
          </cell>
        </row>
        <row r="124">
          <cell r="X124">
            <v>0</v>
          </cell>
          <cell r="AE124" t="str">
            <v>2511U00017</v>
          </cell>
        </row>
        <row r="125">
          <cell r="X125">
            <v>0</v>
          </cell>
          <cell r="AE125" t="str">
            <v>2511U00018</v>
          </cell>
        </row>
        <row r="126">
          <cell r="X126">
            <v>0</v>
          </cell>
          <cell r="AE126" t="str">
            <v>2511U00019</v>
          </cell>
        </row>
        <row r="127">
          <cell r="X127">
            <v>0</v>
          </cell>
          <cell r="AE127" t="str">
            <v>101901</v>
          </cell>
        </row>
        <row r="128">
          <cell r="X128">
            <v>0</v>
          </cell>
          <cell r="AE128" t="str">
            <v>2512UGT001</v>
          </cell>
        </row>
        <row r="129">
          <cell r="X129" t="str">
            <v>NCBL</v>
          </cell>
          <cell r="AE129" t="str">
            <v>249360</v>
          </cell>
        </row>
        <row r="130">
          <cell r="X130" t="str">
            <v>NCBL</v>
          </cell>
          <cell r="AE130" t="str">
            <v>249370</v>
          </cell>
        </row>
        <row r="131">
          <cell r="X131" t="str">
            <v>NCBL</v>
          </cell>
          <cell r="AE131" t="str">
            <v>251340</v>
          </cell>
        </row>
        <row r="132">
          <cell r="X132">
            <v>0</v>
          </cell>
          <cell r="AE132" t="str">
            <v>54131NTCT1</v>
          </cell>
        </row>
        <row r="133">
          <cell r="X133">
            <v>0</v>
          </cell>
          <cell r="AE133" t="str">
            <v>5413801GTDB</v>
          </cell>
        </row>
        <row r="134">
          <cell r="X134" t="str">
            <v>NCBL</v>
          </cell>
          <cell r="AE134" t="str">
            <v>251440</v>
          </cell>
        </row>
        <row r="135">
          <cell r="X135" t="str">
            <v>NCBL</v>
          </cell>
          <cell r="AE135" t="str">
            <v>251450</v>
          </cell>
        </row>
        <row r="136">
          <cell r="X136">
            <v>0</v>
          </cell>
          <cell r="AE136" t="str">
            <v>2514U00020</v>
          </cell>
        </row>
        <row r="137">
          <cell r="X137">
            <v>0</v>
          </cell>
          <cell r="AE137" t="str">
            <v>2514U00021</v>
          </cell>
        </row>
        <row r="138">
          <cell r="X138">
            <v>0</v>
          </cell>
          <cell r="AE138" t="str">
            <v>7869UGT011</v>
          </cell>
        </row>
        <row r="139">
          <cell r="X139">
            <v>0</v>
          </cell>
          <cell r="AE139" t="str">
            <v>7869UGT012</v>
          </cell>
        </row>
        <row r="140">
          <cell r="X140">
            <v>0</v>
          </cell>
          <cell r="AE140" t="str">
            <v>7869UGT013</v>
          </cell>
        </row>
        <row r="141">
          <cell r="X141">
            <v>0</v>
          </cell>
          <cell r="AE141" t="str">
            <v>2494CT01-1</v>
          </cell>
        </row>
        <row r="142">
          <cell r="X142">
            <v>0</v>
          </cell>
          <cell r="AE142" t="str">
            <v>2494CT01-2</v>
          </cell>
        </row>
        <row r="143">
          <cell r="X143">
            <v>0</v>
          </cell>
          <cell r="AE143" t="str">
            <v>2494CT01-3</v>
          </cell>
        </row>
        <row r="144">
          <cell r="X144">
            <v>0</v>
          </cell>
          <cell r="AE144" t="str">
            <v>2494CT01-4</v>
          </cell>
        </row>
        <row r="145">
          <cell r="X145">
            <v>0</v>
          </cell>
          <cell r="AE145" t="str">
            <v>2494CT01-5</v>
          </cell>
        </row>
        <row r="146">
          <cell r="X146">
            <v>0</v>
          </cell>
          <cell r="AE146" t="str">
            <v>2494CT01-6</v>
          </cell>
        </row>
        <row r="147">
          <cell r="X147">
            <v>0</v>
          </cell>
          <cell r="AE147" t="str">
            <v>2494CT01-7</v>
          </cell>
        </row>
        <row r="148">
          <cell r="X148">
            <v>0</v>
          </cell>
          <cell r="AE148" t="str">
            <v>2494CT01-8</v>
          </cell>
        </row>
        <row r="149">
          <cell r="X149">
            <v>0</v>
          </cell>
          <cell r="AE149" t="str">
            <v>2494CT02-1</v>
          </cell>
        </row>
        <row r="150">
          <cell r="X150">
            <v>0</v>
          </cell>
          <cell r="AE150" t="str">
            <v>2494CT02-2</v>
          </cell>
        </row>
        <row r="151">
          <cell r="X151">
            <v>0</v>
          </cell>
          <cell r="AE151" t="str">
            <v>2494CT02-3</v>
          </cell>
        </row>
        <row r="152">
          <cell r="X152">
            <v>0</v>
          </cell>
          <cell r="AE152" t="str">
            <v>2494CT02-4</v>
          </cell>
        </row>
        <row r="153">
          <cell r="X153">
            <v>0</v>
          </cell>
          <cell r="AE153" t="str">
            <v>2494CT02-5</v>
          </cell>
        </row>
        <row r="154">
          <cell r="X154">
            <v>0</v>
          </cell>
          <cell r="AE154" t="str">
            <v>2494CT02-6</v>
          </cell>
        </row>
        <row r="155">
          <cell r="X155">
            <v>0</v>
          </cell>
          <cell r="AE155" t="str">
            <v>2494CT02-7</v>
          </cell>
        </row>
        <row r="156">
          <cell r="X156">
            <v>0</v>
          </cell>
          <cell r="AE156" t="str">
            <v>2494CT02-8</v>
          </cell>
        </row>
        <row r="157">
          <cell r="X157">
            <v>0</v>
          </cell>
          <cell r="AE157" t="str">
            <v>2494CT03-1</v>
          </cell>
        </row>
        <row r="158">
          <cell r="X158">
            <v>0</v>
          </cell>
          <cell r="AE158" t="str">
            <v>2494CT03-2</v>
          </cell>
        </row>
        <row r="159">
          <cell r="X159">
            <v>0</v>
          </cell>
          <cell r="AE159" t="str">
            <v>2494CT03-3</v>
          </cell>
        </row>
        <row r="160">
          <cell r="X160">
            <v>0</v>
          </cell>
          <cell r="AE160" t="str">
            <v>2494CT03-4</v>
          </cell>
        </row>
        <row r="161">
          <cell r="X161">
            <v>0</v>
          </cell>
          <cell r="AE161" t="str">
            <v>2494CT03-5</v>
          </cell>
        </row>
        <row r="162">
          <cell r="X162">
            <v>0</v>
          </cell>
          <cell r="AE162" t="str">
            <v>2494CT03-6</v>
          </cell>
        </row>
        <row r="163">
          <cell r="X163">
            <v>0</v>
          </cell>
          <cell r="AE163" t="str">
            <v>2494CT03-7</v>
          </cell>
        </row>
        <row r="164">
          <cell r="X164">
            <v>0</v>
          </cell>
          <cell r="AE164" t="str">
            <v>2494CT03-8</v>
          </cell>
        </row>
        <row r="165">
          <cell r="X165">
            <v>0</v>
          </cell>
          <cell r="AE165" t="str">
            <v>2494CT04-1</v>
          </cell>
        </row>
        <row r="166">
          <cell r="X166">
            <v>0</v>
          </cell>
          <cell r="AE166" t="str">
            <v>2494CT04-2</v>
          </cell>
        </row>
        <row r="167">
          <cell r="X167">
            <v>0</v>
          </cell>
          <cell r="AE167" t="str">
            <v>2494CT04-3</v>
          </cell>
        </row>
        <row r="168">
          <cell r="X168">
            <v>0</v>
          </cell>
          <cell r="AE168" t="str">
            <v>2494CT04-4</v>
          </cell>
        </row>
        <row r="169">
          <cell r="X169">
            <v>0</v>
          </cell>
          <cell r="AE169" t="str">
            <v>2494CT04-5</v>
          </cell>
        </row>
        <row r="170">
          <cell r="X170">
            <v>0</v>
          </cell>
          <cell r="AE170" t="str">
            <v>2494CT04-6</v>
          </cell>
        </row>
        <row r="171">
          <cell r="X171">
            <v>0</v>
          </cell>
          <cell r="AE171" t="str">
            <v>2494CT04-7</v>
          </cell>
        </row>
        <row r="172">
          <cell r="X172">
            <v>0</v>
          </cell>
          <cell r="AE172" t="str">
            <v>2494CT04-8</v>
          </cell>
        </row>
        <row r="173">
          <cell r="X173">
            <v>0</v>
          </cell>
          <cell r="AE173" t="str">
            <v>7914HR01</v>
          </cell>
        </row>
        <row r="174">
          <cell r="X174">
            <v>0</v>
          </cell>
          <cell r="AE174" t="str">
            <v>7914HR02</v>
          </cell>
        </row>
        <row r="175">
          <cell r="X175">
            <v>0</v>
          </cell>
          <cell r="AE175" t="str">
            <v>7913HG01</v>
          </cell>
        </row>
        <row r="176">
          <cell r="X176">
            <v>0</v>
          </cell>
          <cell r="AE176" t="str">
            <v>7913HG02</v>
          </cell>
        </row>
        <row r="177">
          <cell r="X177">
            <v>0</v>
          </cell>
          <cell r="AE177" t="str">
            <v>26281</v>
          </cell>
        </row>
        <row r="178">
          <cell r="X178">
            <v>0</v>
          </cell>
          <cell r="AE178" t="str">
            <v>8007U00001</v>
          </cell>
        </row>
        <row r="179">
          <cell r="X179">
            <v>0</v>
          </cell>
          <cell r="AE179" t="str">
            <v>8007U00002</v>
          </cell>
        </row>
        <row r="180">
          <cell r="X180">
            <v>0</v>
          </cell>
          <cell r="AE180" t="str">
            <v>8007U00003</v>
          </cell>
        </row>
        <row r="181">
          <cell r="X181">
            <v>0</v>
          </cell>
          <cell r="AE181" t="str">
            <v>8007U00004</v>
          </cell>
        </row>
        <row r="182">
          <cell r="X182">
            <v>0</v>
          </cell>
          <cell r="AE182" t="str">
            <v>8007U00005</v>
          </cell>
        </row>
        <row r="183">
          <cell r="X183">
            <v>0</v>
          </cell>
          <cell r="AE183" t="str">
            <v>8007U00006</v>
          </cell>
        </row>
        <row r="184">
          <cell r="X184">
            <v>0</v>
          </cell>
          <cell r="AE184" t="str">
            <v>8007U00007</v>
          </cell>
        </row>
        <row r="185">
          <cell r="X185">
            <v>0</v>
          </cell>
          <cell r="AE185" t="str">
            <v>8007U00008</v>
          </cell>
        </row>
        <row r="186">
          <cell r="X186">
            <v>0</v>
          </cell>
          <cell r="AE186" t="str">
            <v>8007U00009</v>
          </cell>
        </row>
        <row r="187">
          <cell r="X187">
            <v>0</v>
          </cell>
          <cell r="AE187" t="str">
            <v>8007U00010</v>
          </cell>
        </row>
        <row r="188">
          <cell r="X188">
            <v>0</v>
          </cell>
          <cell r="AE188" t="str">
            <v>8007U00011</v>
          </cell>
        </row>
        <row r="189">
          <cell r="X189">
            <v>0</v>
          </cell>
          <cell r="AE189" t="str">
            <v>8007U00012</v>
          </cell>
        </row>
        <row r="190">
          <cell r="X190">
            <v>0</v>
          </cell>
          <cell r="AE190" t="str">
            <v>8007U00013</v>
          </cell>
        </row>
        <row r="191">
          <cell r="X191">
            <v>0</v>
          </cell>
          <cell r="AE191" t="str">
            <v>8007U00014</v>
          </cell>
        </row>
        <row r="192">
          <cell r="X192">
            <v>0</v>
          </cell>
          <cell r="AE192" t="str">
            <v>8007U00015</v>
          </cell>
        </row>
        <row r="193">
          <cell r="X193">
            <v>0</v>
          </cell>
          <cell r="AE193" t="str">
            <v>8007U00016</v>
          </cell>
        </row>
        <row r="194">
          <cell r="X194">
            <v>0</v>
          </cell>
          <cell r="AE194" t="str">
            <v>8007U00017</v>
          </cell>
        </row>
        <row r="195">
          <cell r="X195">
            <v>0</v>
          </cell>
          <cell r="AE195" t="str">
            <v>8007U00018</v>
          </cell>
        </row>
        <row r="196">
          <cell r="X196">
            <v>0</v>
          </cell>
          <cell r="AE196" t="str">
            <v>8007U00019</v>
          </cell>
        </row>
        <row r="197">
          <cell r="X197">
            <v>0</v>
          </cell>
          <cell r="AE197" t="str">
            <v>8007U00020</v>
          </cell>
        </row>
        <row r="198">
          <cell r="X198" t="str">
            <v>NCBL</v>
          </cell>
          <cell r="AE198" t="str">
            <v>2496BLR071</v>
          </cell>
        </row>
        <row r="199">
          <cell r="X199" t="str">
            <v>NCBL</v>
          </cell>
          <cell r="AE199" t="str">
            <v>2496BLR072</v>
          </cell>
        </row>
        <row r="200">
          <cell r="X200" t="str">
            <v>NCBL</v>
          </cell>
          <cell r="AE200" t="str">
            <v>2496BLR081</v>
          </cell>
        </row>
        <row r="201">
          <cell r="X201" t="str">
            <v>LFB</v>
          </cell>
          <cell r="AE201" t="str">
            <v>2496BLR082</v>
          </cell>
        </row>
        <row r="202">
          <cell r="X202" t="str">
            <v>LFB</v>
          </cell>
          <cell r="AE202" t="str">
            <v>2496BLR100</v>
          </cell>
        </row>
        <row r="203">
          <cell r="X203">
            <v>0</v>
          </cell>
          <cell r="AE203" t="str">
            <v>2496CT0003</v>
          </cell>
        </row>
        <row r="204">
          <cell r="X204">
            <v>0</v>
          </cell>
          <cell r="AE204" t="str">
            <v>2496CT0004</v>
          </cell>
        </row>
        <row r="205">
          <cell r="X205">
            <v>0</v>
          </cell>
          <cell r="AE205" t="str">
            <v>2496CT0005</v>
          </cell>
        </row>
        <row r="206">
          <cell r="X206" t="str">
            <v>CBL</v>
          </cell>
          <cell r="AE206" t="str">
            <v>254963</v>
          </cell>
        </row>
        <row r="207">
          <cell r="X207" t="str">
            <v>CBL</v>
          </cell>
          <cell r="AE207" t="str">
            <v>254964</v>
          </cell>
        </row>
        <row r="208">
          <cell r="X208" t="str">
            <v>CB</v>
          </cell>
          <cell r="AE208" t="str">
            <v>254965</v>
          </cell>
        </row>
        <row r="209">
          <cell r="X209" t="str">
            <v>CB</v>
          </cell>
          <cell r="AE209" t="str">
            <v>254966</v>
          </cell>
        </row>
        <row r="210">
          <cell r="X210" t="str">
            <v>CB</v>
          </cell>
          <cell r="AE210" t="str">
            <v>254967</v>
          </cell>
        </row>
        <row r="211">
          <cell r="X211" t="str">
            <v>CB</v>
          </cell>
          <cell r="AE211" t="str">
            <v>254968</v>
          </cell>
        </row>
        <row r="212">
          <cell r="X212">
            <v>0</v>
          </cell>
          <cell r="AE212" t="str">
            <v>504591</v>
          </cell>
        </row>
        <row r="213">
          <cell r="X213">
            <v>0</v>
          </cell>
          <cell r="AE213" t="str">
            <v>504581</v>
          </cell>
        </row>
        <row r="214">
          <cell r="X214">
            <v>0</v>
          </cell>
          <cell r="AE214" t="str">
            <v>540761</v>
          </cell>
        </row>
        <row r="215">
          <cell r="X215">
            <v>0</v>
          </cell>
          <cell r="AE215" t="str">
            <v>504501</v>
          </cell>
        </row>
        <row r="216">
          <cell r="X216">
            <v>0</v>
          </cell>
          <cell r="AE216" t="str">
            <v>504491</v>
          </cell>
        </row>
        <row r="217">
          <cell r="X217">
            <v>0</v>
          </cell>
          <cell r="AE217" t="str">
            <v>504511</v>
          </cell>
        </row>
        <row r="218">
          <cell r="X218">
            <v>0</v>
          </cell>
          <cell r="AE218" t="str">
            <v>545471</v>
          </cell>
        </row>
        <row r="219">
          <cell r="X219">
            <v>0</v>
          </cell>
          <cell r="AE219" t="str">
            <v>545472</v>
          </cell>
        </row>
        <row r="220">
          <cell r="X220">
            <v>0</v>
          </cell>
          <cell r="AE220" t="str">
            <v>545473</v>
          </cell>
        </row>
        <row r="221">
          <cell r="X221">
            <v>0</v>
          </cell>
          <cell r="AE221" t="str">
            <v>545474</v>
          </cell>
        </row>
        <row r="222">
          <cell r="X222">
            <v>0</v>
          </cell>
          <cell r="AE222" t="str">
            <v>54114GT1</v>
          </cell>
        </row>
        <row r="223">
          <cell r="X223">
            <v>0</v>
          </cell>
          <cell r="AE223" t="str">
            <v>54114GT2</v>
          </cell>
        </row>
        <row r="224">
          <cell r="X224">
            <v>0</v>
          </cell>
          <cell r="AE224" t="str">
            <v>5404111854</v>
          </cell>
        </row>
        <row r="225">
          <cell r="X225">
            <v>0</v>
          </cell>
          <cell r="AE225" t="str">
            <v>5404111855</v>
          </cell>
        </row>
        <row r="226">
          <cell r="X226">
            <v>0</v>
          </cell>
          <cell r="AE226" t="str">
            <v>5404111856</v>
          </cell>
        </row>
        <row r="227">
          <cell r="X227" t="str">
            <v>LFB</v>
          </cell>
          <cell r="AE227" t="str">
            <v>26293</v>
          </cell>
        </row>
        <row r="228">
          <cell r="X228" t="str">
            <v>CB</v>
          </cell>
          <cell r="AE228" t="str">
            <v>26294</v>
          </cell>
        </row>
        <row r="229">
          <cell r="X229" t="str">
            <v>CB</v>
          </cell>
          <cell r="AE229" t="str">
            <v>26295</v>
          </cell>
        </row>
        <row r="230">
          <cell r="X230">
            <v>0</v>
          </cell>
          <cell r="AE230" t="str">
            <v>545921</v>
          </cell>
        </row>
        <row r="231">
          <cell r="X231">
            <v>0</v>
          </cell>
          <cell r="AE231" t="str">
            <v>2499CT01-1</v>
          </cell>
        </row>
        <row r="232">
          <cell r="X232">
            <v>0</v>
          </cell>
          <cell r="AE232" t="str">
            <v>2499CT01-2</v>
          </cell>
        </row>
        <row r="233">
          <cell r="X233">
            <v>0</v>
          </cell>
          <cell r="AE233" t="str">
            <v>2499CT01-3</v>
          </cell>
        </row>
        <row r="234">
          <cell r="X234">
            <v>0</v>
          </cell>
          <cell r="AE234" t="str">
            <v>2499CT01-4</v>
          </cell>
        </row>
        <row r="235">
          <cell r="X235">
            <v>0</v>
          </cell>
          <cell r="AE235" t="str">
            <v>2499CT01-5</v>
          </cell>
        </row>
        <row r="236">
          <cell r="X236">
            <v>0</v>
          </cell>
          <cell r="AE236" t="str">
            <v>2499CT01-6</v>
          </cell>
        </row>
        <row r="237">
          <cell r="X237">
            <v>0</v>
          </cell>
          <cell r="AE237" t="str">
            <v>2499CT01-7</v>
          </cell>
        </row>
        <row r="238">
          <cell r="X238">
            <v>0</v>
          </cell>
          <cell r="AE238" t="str">
            <v>2499CT01-8</v>
          </cell>
        </row>
        <row r="239">
          <cell r="X239">
            <v>0</v>
          </cell>
          <cell r="AE239" t="str">
            <v>2499CT02-1</v>
          </cell>
        </row>
        <row r="240">
          <cell r="X240">
            <v>0</v>
          </cell>
          <cell r="AE240" t="str">
            <v>2499CT02-2</v>
          </cell>
        </row>
        <row r="241">
          <cell r="X241">
            <v>0</v>
          </cell>
          <cell r="AE241" t="str">
            <v>2499CT02-3</v>
          </cell>
        </row>
        <row r="242">
          <cell r="X242">
            <v>0</v>
          </cell>
          <cell r="AE242" t="str">
            <v>2499CT02-4</v>
          </cell>
        </row>
        <row r="243">
          <cell r="X243">
            <v>0</v>
          </cell>
          <cell r="AE243" t="str">
            <v>2499CT02-5</v>
          </cell>
        </row>
        <row r="244">
          <cell r="X244">
            <v>0</v>
          </cell>
          <cell r="AE244" t="str">
            <v>2499CT02-6</v>
          </cell>
        </row>
        <row r="245">
          <cell r="X245">
            <v>0</v>
          </cell>
          <cell r="AE245" t="str">
            <v>2499CT02-7</v>
          </cell>
        </row>
        <row r="246">
          <cell r="X246">
            <v>0</v>
          </cell>
          <cell r="AE246" t="str">
            <v>2499CT02-8</v>
          </cell>
        </row>
        <row r="247">
          <cell r="X247">
            <v>0</v>
          </cell>
          <cell r="AE247" t="str">
            <v>541491</v>
          </cell>
        </row>
        <row r="248">
          <cell r="X248">
            <v>0</v>
          </cell>
          <cell r="AE248" t="str">
            <v>7915NO1</v>
          </cell>
        </row>
        <row r="249">
          <cell r="X249" t="str">
            <v>NCBL</v>
          </cell>
          <cell r="AE249" t="str">
            <v>25161</v>
          </cell>
        </row>
        <row r="250">
          <cell r="X250" t="str">
            <v>NCBL</v>
          </cell>
          <cell r="AE250" t="str">
            <v>25162</v>
          </cell>
        </row>
        <row r="251">
          <cell r="X251" t="str">
            <v>NCBL</v>
          </cell>
          <cell r="AE251" t="str">
            <v>25163</v>
          </cell>
        </row>
        <row r="252">
          <cell r="X252" t="str">
            <v>NCBL</v>
          </cell>
          <cell r="AE252" t="str">
            <v>25164</v>
          </cell>
        </row>
        <row r="253">
          <cell r="X253">
            <v>0</v>
          </cell>
          <cell r="AE253" t="str">
            <v>2516UGT001</v>
          </cell>
        </row>
        <row r="254">
          <cell r="X254">
            <v>0</v>
          </cell>
          <cell r="AE254" t="str">
            <v>508551</v>
          </cell>
        </row>
        <row r="255">
          <cell r="X255">
            <v>0</v>
          </cell>
          <cell r="AE255" t="str">
            <v>508552</v>
          </cell>
        </row>
        <row r="256">
          <cell r="X256">
            <v>0</v>
          </cell>
          <cell r="AE256" t="str">
            <v>25943</v>
          </cell>
        </row>
        <row r="257">
          <cell r="X257" t="str">
            <v>LFB</v>
          </cell>
          <cell r="AE257" t="str">
            <v>25945</v>
          </cell>
        </row>
        <row r="258">
          <cell r="X258" t="str">
            <v>LFB</v>
          </cell>
          <cell r="AE258" t="str">
            <v>25946</v>
          </cell>
        </row>
        <row r="259">
          <cell r="X259">
            <v>0</v>
          </cell>
          <cell r="AE259" t="str">
            <v>55786CT01</v>
          </cell>
        </row>
        <row r="260">
          <cell r="X260">
            <v>0</v>
          </cell>
          <cell r="AE260" t="str">
            <v>55786CT02</v>
          </cell>
        </row>
        <row r="261">
          <cell r="X261">
            <v>0</v>
          </cell>
          <cell r="AE261" t="str">
            <v>55787CT01</v>
          </cell>
        </row>
        <row r="262">
          <cell r="X262">
            <v>0</v>
          </cell>
          <cell r="AE262" t="str">
            <v>55787CT02</v>
          </cell>
        </row>
        <row r="263">
          <cell r="X263" t="str">
            <v>NCBL</v>
          </cell>
          <cell r="AE263" t="str">
            <v>25173</v>
          </cell>
        </row>
        <row r="264">
          <cell r="X264" t="str">
            <v>NCBL</v>
          </cell>
          <cell r="AE264" t="str">
            <v>25174</v>
          </cell>
        </row>
        <row r="265">
          <cell r="X265">
            <v>0</v>
          </cell>
          <cell r="AE265" t="str">
            <v>2517UGT001</v>
          </cell>
        </row>
        <row r="266">
          <cell r="X266">
            <v>0</v>
          </cell>
          <cell r="AE266" t="str">
            <v>2517UGT002</v>
          </cell>
        </row>
        <row r="267">
          <cell r="X267">
            <v>0</v>
          </cell>
          <cell r="AE267" t="str">
            <v>2517UGT003</v>
          </cell>
        </row>
        <row r="268">
          <cell r="X268">
            <v>0</v>
          </cell>
          <cell r="AE268" t="str">
            <v>8053PT01</v>
          </cell>
        </row>
        <row r="269">
          <cell r="X269">
            <v>0</v>
          </cell>
          <cell r="AE269" t="str">
            <v>544251</v>
          </cell>
        </row>
        <row r="270">
          <cell r="X270">
            <v>0</v>
          </cell>
          <cell r="AE270" t="str">
            <v>544252</v>
          </cell>
        </row>
        <row r="271">
          <cell r="X271" t="str">
            <v>NCBL</v>
          </cell>
          <cell r="AE271" t="str">
            <v>250010</v>
          </cell>
        </row>
        <row r="272">
          <cell r="X272" t="str">
            <v>NCBL</v>
          </cell>
          <cell r="AE272" t="str">
            <v>250020</v>
          </cell>
        </row>
        <row r="273">
          <cell r="X273" t="str">
            <v>NCBL</v>
          </cell>
          <cell r="AE273" t="str">
            <v>250030</v>
          </cell>
        </row>
        <row r="274">
          <cell r="X274" t="str">
            <v>LFB</v>
          </cell>
          <cell r="AE274" t="str">
            <v>2500BLR001</v>
          </cell>
        </row>
        <row r="275">
          <cell r="X275" t="str">
            <v>NCBL</v>
          </cell>
          <cell r="AE275" t="str">
            <v>2500BLR002</v>
          </cell>
        </row>
        <row r="276">
          <cell r="X276" t="str">
            <v>LFB</v>
          </cell>
          <cell r="AE276" t="str">
            <v>2500BLR003</v>
          </cell>
        </row>
        <row r="277">
          <cell r="X277" t="str">
            <v>NCBL</v>
          </cell>
          <cell r="AE277" t="str">
            <v>2500BLR004</v>
          </cell>
        </row>
        <row r="278">
          <cell r="X278">
            <v>0</v>
          </cell>
          <cell r="AE278" t="str">
            <v>2500CT0001</v>
          </cell>
        </row>
        <row r="279">
          <cell r="X279">
            <v>0</v>
          </cell>
          <cell r="AE279" t="str">
            <v>2500CT0004</v>
          </cell>
        </row>
        <row r="280">
          <cell r="X280">
            <v>0</v>
          </cell>
          <cell r="AE280" t="str">
            <v>2500CT0005</v>
          </cell>
        </row>
        <row r="281">
          <cell r="X281">
            <v>0</v>
          </cell>
          <cell r="AE281" t="str">
            <v>2500CT0006</v>
          </cell>
        </row>
        <row r="282">
          <cell r="X282">
            <v>0</v>
          </cell>
          <cell r="AE282" t="str">
            <v>2500CT0007</v>
          </cell>
        </row>
        <row r="283">
          <cell r="X283">
            <v>0</v>
          </cell>
          <cell r="AE283" t="str">
            <v>2500CT0008</v>
          </cell>
        </row>
        <row r="284">
          <cell r="X284">
            <v>0</v>
          </cell>
          <cell r="AE284" t="str">
            <v>2500CT0009</v>
          </cell>
        </row>
        <row r="285">
          <cell r="X285">
            <v>0</v>
          </cell>
          <cell r="AE285" t="str">
            <v>2500CT0010</v>
          </cell>
        </row>
        <row r="286">
          <cell r="X286">
            <v>0</v>
          </cell>
          <cell r="AE286" t="str">
            <v>2500CT0011</v>
          </cell>
        </row>
        <row r="287">
          <cell r="X287">
            <v>0</v>
          </cell>
          <cell r="AE287" t="str">
            <v>2500CT02-1</v>
          </cell>
        </row>
        <row r="288">
          <cell r="X288">
            <v>0</v>
          </cell>
          <cell r="AE288" t="str">
            <v>2500CT02-2</v>
          </cell>
        </row>
        <row r="289">
          <cell r="X289">
            <v>0</v>
          </cell>
          <cell r="AE289" t="str">
            <v>2500CT02-3</v>
          </cell>
        </row>
        <row r="290">
          <cell r="X290">
            <v>0</v>
          </cell>
          <cell r="AE290" t="str">
            <v>2500CT02-4</v>
          </cell>
        </row>
        <row r="291">
          <cell r="X291">
            <v>0</v>
          </cell>
          <cell r="AE291" t="str">
            <v>2500CT03-1</v>
          </cell>
        </row>
        <row r="292">
          <cell r="X292">
            <v>0</v>
          </cell>
          <cell r="AE292" t="str">
            <v>2500CT03-2</v>
          </cell>
        </row>
        <row r="293">
          <cell r="X293">
            <v>0</v>
          </cell>
          <cell r="AE293" t="str">
            <v>2500CT03-3</v>
          </cell>
        </row>
        <row r="294">
          <cell r="X294">
            <v>0</v>
          </cell>
          <cell r="AE294" t="str">
            <v>2500CT03-4</v>
          </cell>
        </row>
        <row r="295">
          <cell r="X295">
            <v>0</v>
          </cell>
          <cell r="AE295" t="str">
            <v>540341GTDBS</v>
          </cell>
        </row>
        <row r="296">
          <cell r="X296">
            <v>0</v>
          </cell>
          <cell r="AE296" t="str">
            <v>73141</v>
          </cell>
        </row>
        <row r="297">
          <cell r="X297" t="str">
            <v>CB</v>
          </cell>
          <cell r="AE297" t="str">
            <v>26421</v>
          </cell>
        </row>
        <row r="298">
          <cell r="X298" t="str">
            <v>CB</v>
          </cell>
          <cell r="AE298" t="str">
            <v>26422</v>
          </cell>
        </row>
        <row r="299">
          <cell r="X299" t="str">
            <v>CB</v>
          </cell>
          <cell r="AE299" t="str">
            <v>26423</v>
          </cell>
        </row>
        <row r="300">
          <cell r="X300" t="str">
            <v>CB</v>
          </cell>
          <cell r="AE300" t="str">
            <v>26424</v>
          </cell>
        </row>
        <row r="301">
          <cell r="X301" t="str">
            <v>CB</v>
          </cell>
          <cell r="AE301" t="str">
            <v>268210</v>
          </cell>
        </row>
        <row r="302">
          <cell r="X302" t="str">
            <v>CB</v>
          </cell>
          <cell r="AE302" t="str">
            <v>268211</v>
          </cell>
        </row>
        <row r="303">
          <cell r="X303" t="str">
            <v>CBL</v>
          </cell>
          <cell r="AE303" t="str">
            <v>268212</v>
          </cell>
        </row>
        <row r="304">
          <cell r="X304">
            <v>0</v>
          </cell>
          <cell r="AE304" t="str">
            <v>268220</v>
          </cell>
        </row>
        <row r="305">
          <cell r="X305" t="str">
            <v>CBL</v>
          </cell>
          <cell r="AE305" t="str">
            <v>26829</v>
          </cell>
        </row>
        <row r="306">
          <cell r="X306">
            <v>0</v>
          </cell>
          <cell r="AE306" t="str">
            <v>545741</v>
          </cell>
        </row>
        <row r="307">
          <cell r="X307">
            <v>0</v>
          </cell>
          <cell r="AE307" t="str">
            <v>545742</v>
          </cell>
        </row>
        <row r="308">
          <cell r="X308">
            <v>0</v>
          </cell>
          <cell r="AE308" t="str">
            <v>10725CTG101</v>
          </cell>
        </row>
        <row r="309">
          <cell r="X309">
            <v>0</v>
          </cell>
          <cell r="AE309" t="str">
            <v>10725CTG201</v>
          </cell>
        </row>
        <row r="310">
          <cell r="X310">
            <v>0</v>
          </cell>
          <cell r="AE310" t="str">
            <v>10725CTG301</v>
          </cell>
        </row>
        <row r="311">
          <cell r="X311">
            <v>0</v>
          </cell>
          <cell r="AE311" t="str">
            <v>26321</v>
          </cell>
        </row>
        <row r="312">
          <cell r="X312">
            <v>0</v>
          </cell>
          <cell r="AE312" t="str">
            <v>106181</v>
          </cell>
        </row>
        <row r="313">
          <cell r="X313">
            <v>0</v>
          </cell>
          <cell r="AE313" t="str">
            <v>507441</v>
          </cell>
        </row>
        <row r="314">
          <cell r="X314">
            <v>0</v>
          </cell>
          <cell r="AE314" t="str">
            <v>520564</v>
          </cell>
        </row>
        <row r="315">
          <cell r="X315" t="str">
            <v>CB</v>
          </cell>
          <cell r="AE315" t="str">
            <v>50651BLR1</v>
          </cell>
        </row>
        <row r="316">
          <cell r="X316" t="str">
            <v>CB</v>
          </cell>
          <cell r="AE316" t="str">
            <v>50651BLR2</v>
          </cell>
        </row>
        <row r="317">
          <cell r="X317" t="str">
            <v>CB</v>
          </cell>
          <cell r="AE317" t="str">
            <v>50651BLR3</v>
          </cell>
        </row>
        <row r="318">
          <cell r="X318" t="str">
            <v>CB</v>
          </cell>
          <cell r="AE318" t="str">
            <v>50651BLR4</v>
          </cell>
        </row>
        <row r="319">
          <cell r="X319" t="str">
            <v>CB</v>
          </cell>
          <cell r="AE319" t="str">
            <v>50651BLR5</v>
          </cell>
        </row>
        <row r="320">
          <cell r="X320">
            <v>0</v>
          </cell>
          <cell r="AE320" t="str">
            <v>7909VB01</v>
          </cell>
        </row>
        <row r="321">
          <cell r="X321">
            <v>0</v>
          </cell>
          <cell r="AE321" t="str">
            <v>7909VB02</v>
          </cell>
        </row>
        <row r="322">
          <cell r="X322">
            <v>0</v>
          </cell>
          <cell r="AE322" t="str">
            <v>106171</v>
          </cell>
        </row>
        <row r="323">
          <cell r="X323" t="str">
            <v>CBL</v>
          </cell>
          <cell r="AE323" t="str">
            <v>502021</v>
          </cell>
        </row>
        <row r="324">
          <cell r="X324">
            <v>0</v>
          </cell>
          <cell r="AE324" t="str">
            <v>106211</v>
          </cell>
        </row>
        <row r="325">
          <cell r="X325">
            <v>0</v>
          </cell>
          <cell r="AE325" t="str">
            <v>7146UGT007</v>
          </cell>
        </row>
        <row r="326">
          <cell r="X326">
            <v>0</v>
          </cell>
          <cell r="AE326" t="str">
            <v>7146UGT008</v>
          </cell>
        </row>
        <row r="327">
          <cell r="X327">
            <v>0</v>
          </cell>
          <cell r="AE327" t="str">
            <v>7146UGT009</v>
          </cell>
        </row>
        <row r="328">
          <cell r="X328">
            <v>0</v>
          </cell>
          <cell r="AE328" t="str">
            <v>7146UGT013</v>
          </cell>
        </row>
        <row r="329">
          <cell r="X329">
            <v>0</v>
          </cell>
          <cell r="AE329" t="str">
            <v>7146UGT014</v>
          </cell>
        </row>
        <row r="330">
          <cell r="X330" t="str">
            <v>NCBL</v>
          </cell>
          <cell r="AE330" t="str">
            <v>250261</v>
          </cell>
        </row>
        <row r="331">
          <cell r="X331" t="str">
            <v>NCBL</v>
          </cell>
          <cell r="AE331" t="str">
            <v>250262</v>
          </cell>
        </row>
        <row r="332">
          <cell r="X332" t="str">
            <v>NCBL</v>
          </cell>
          <cell r="AE332" t="str">
            <v>250280</v>
          </cell>
        </row>
        <row r="333">
          <cell r="X333" t="str">
            <v>NCBL</v>
          </cell>
          <cell r="AE333" t="str">
            <v>250290</v>
          </cell>
        </row>
        <row r="334">
          <cell r="X334">
            <v>0</v>
          </cell>
          <cell r="AE334" t="str">
            <v>2521UGT001</v>
          </cell>
        </row>
        <row r="340">
          <cell r="X340">
            <v>0</v>
          </cell>
        </row>
        <row r="341">
          <cell r="X341">
            <v>0</v>
          </cell>
        </row>
        <row r="342">
          <cell r="X342">
            <v>0</v>
          </cell>
        </row>
        <row r="343">
          <cell r="X343">
            <v>0</v>
          </cell>
        </row>
        <row r="344">
          <cell r="X344">
            <v>0</v>
          </cell>
        </row>
        <row r="345">
          <cell r="X345">
            <v>0</v>
          </cell>
        </row>
        <row r="346">
          <cell r="X346">
            <v>0</v>
          </cell>
        </row>
        <row r="347">
          <cell r="X347">
            <v>0</v>
          </cell>
        </row>
        <row r="348">
          <cell r="X348">
            <v>0</v>
          </cell>
        </row>
        <row r="349">
          <cell r="X349">
            <v>0</v>
          </cell>
        </row>
        <row r="350">
          <cell r="X350">
            <v>0</v>
          </cell>
        </row>
        <row r="351">
          <cell r="X351">
            <v>0</v>
          </cell>
        </row>
        <row r="352">
          <cell r="X352">
            <v>0</v>
          </cell>
        </row>
        <row r="353">
          <cell r="X353">
            <v>0</v>
          </cell>
        </row>
        <row r="354">
          <cell r="X354">
            <v>0</v>
          </cell>
        </row>
        <row r="355">
          <cell r="X355">
            <v>0</v>
          </cell>
        </row>
        <row r="356">
          <cell r="X356">
            <v>0</v>
          </cell>
        </row>
        <row r="357">
          <cell r="X357">
            <v>0</v>
          </cell>
        </row>
        <row r="358">
          <cell r="X358">
            <v>0</v>
          </cell>
        </row>
        <row r="359">
          <cell r="X359">
            <v>0</v>
          </cell>
        </row>
        <row r="360">
          <cell r="X360">
            <v>0</v>
          </cell>
        </row>
        <row r="361">
          <cell r="X361">
            <v>0</v>
          </cell>
        </row>
        <row r="362">
          <cell r="X362">
            <v>0</v>
          </cell>
        </row>
        <row r="363">
          <cell r="X363">
            <v>0</v>
          </cell>
          <cell r="AA363" t="str">
            <v>Water Injection (Began 01-MAY-02)</v>
          </cell>
        </row>
        <row r="364">
          <cell r="X364">
            <v>0</v>
          </cell>
          <cell r="AA364" t="str">
            <v>Water Injection (Began 01-MAY-02)</v>
          </cell>
        </row>
        <row r="365">
          <cell r="X365">
            <v>0</v>
          </cell>
          <cell r="AA365" t="str">
            <v>Water Injection (Began 01-MAY-02)</v>
          </cell>
        </row>
        <row r="366">
          <cell r="X366">
            <v>0</v>
          </cell>
          <cell r="AA366" t="str">
            <v>Water Injection (Began 01-MAY-02)</v>
          </cell>
        </row>
        <row r="367">
          <cell r="X367">
            <v>0</v>
          </cell>
          <cell r="AA367" t="str">
            <v>Water Injection (Began 01-MAY-02)</v>
          </cell>
        </row>
        <row r="368">
          <cell r="X368">
            <v>0</v>
          </cell>
          <cell r="AA368" t="str">
            <v>Water Injection (Began 01-MAY-02)</v>
          </cell>
        </row>
        <row r="369">
          <cell r="X369">
            <v>0</v>
          </cell>
          <cell r="AA369" t="str">
            <v>Water Injection (Began 01-MAY-02)</v>
          </cell>
        </row>
        <row r="370">
          <cell r="X370">
            <v>0</v>
          </cell>
          <cell r="AA370" t="str">
            <v>Water Injection (Began 01-MAY-02)</v>
          </cell>
        </row>
        <row r="371">
          <cell r="X371">
            <v>0</v>
          </cell>
          <cell r="AA371" t="str">
            <v>Water Injection (Began 01-MAY-02)</v>
          </cell>
        </row>
        <row r="372">
          <cell r="X372">
            <v>0</v>
          </cell>
          <cell r="AA372" t="str">
            <v>Water Injection (Began 01-MAY-02)</v>
          </cell>
        </row>
        <row r="373">
          <cell r="X373">
            <v>0</v>
          </cell>
          <cell r="AA373" t="str">
            <v>Water Injection (Began 01-MAY-02)</v>
          </cell>
        </row>
        <row r="374">
          <cell r="X374">
            <v>0</v>
          </cell>
          <cell r="AA374" t="str">
            <v>Water Injection (Began 01-MAY-02)</v>
          </cell>
        </row>
        <row r="375">
          <cell r="X375">
            <v>0</v>
          </cell>
          <cell r="AA375" t="str">
            <v>Water Injection (Began 01-MAY-02)</v>
          </cell>
        </row>
        <row r="376">
          <cell r="X376">
            <v>0</v>
          </cell>
          <cell r="AA376" t="str">
            <v>Water Injection (Began 01-MAY-02)</v>
          </cell>
        </row>
        <row r="377">
          <cell r="X377">
            <v>0</v>
          </cell>
          <cell r="AA377" t="str">
            <v>Water Injection (Began 01-MAY-02)</v>
          </cell>
        </row>
        <row r="378">
          <cell r="X378">
            <v>0</v>
          </cell>
          <cell r="AA378" t="str">
            <v>Water Injection (Began 01-MAY-02)</v>
          </cell>
        </row>
        <row r="379">
          <cell r="X379">
            <v>0</v>
          </cell>
          <cell r="AA379" t="str">
            <v>Water Injection (Began 01-MAY-02)</v>
          </cell>
        </row>
        <row r="380">
          <cell r="X380">
            <v>0</v>
          </cell>
          <cell r="AA380" t="str">
            <v>Water Injection (Began 01-MAY-02)</v>
          </cell>
        </row>
        <row r="381">
          <cell r="X381">
            <v>0</v>
          </cell>
          <cell r="AA381" t="str">
            <v>Water Injection (Began 01-MAY-02)</v>
          </cell>
        </row>
        <row r="382">
          <cell r="X382">
            <v>0</v>
          </cell>
        </row>
        <row r="383">
          <cell r="X383">
            <v>0</v>
          </cell>
        </row>
        <row r="384">
          <cell r="X384">
            <v>0</v>
          </cell>
        </row>
        <row r="385">
          <cell r="X385">
            <v>0</v>
          </cell>
        </row>
        <row r="386">
          <cell r="X386">
            <v>0</v>
          </cell>
        </row>
        <row r="387">
          <cell r="X387">
            <v>0</v>
          </cell>
        </row>
        <row r="388">
          <cell r="X388">
            <v>0</v>
          </cell>
        </row>
        <row r="389">
          <cell r="X389">
            <v>0</v>
          </cell>
        </row>
        <row r="390">
          <cell r="X390">
            <v>0</v>
          </cell>
        </row>
        <row r="391">
          <cell r="X391">
            <v>0</v>
          </cell>
        </row>
        <row r="392">
          <cell r="X392">
            <v>0</v>
          </cell>
        </row>
        <row r="393">
          <cell r="X393">
            <v>0</v>
          </cell>
        </row>
        <row r="394">
          <cell r="X394">
            <v>0</v>
          </cell>
        </row>
        <row r="395">
          <cell r="X395">
            <v>0</v>
          </cell>
        </row>
        <row r="396">
          <cell r="X396">
            <v>0</v>
          </cell>
        </row>
        <row r="397">
          <cell r="X397">
            <v>0</v>
          </cell>
        </row>
        <row r="398">
          <cell r="X398">
            <v>0</v>
          </cell>
        </row>
        <row r="399">
          <cell r="X399">
            <v>0</v>
          </cell>
        </row>
        <row r="400">
          <cell r="X400">
            <v>0</v>
          </cell>
        </row>
        <row r="401">
          <cell r="X401">
            <v>0</v>
          </cell>
        </row>
        <row r="402">
          <cell r="X402">
            <v>0</v>
          </cell>
        </row>
        <row r="403">
          <cell r="X403">
            <v>0</v>
          </cell>
        </row>
        <row r="404">
          <cell r="X404">
            <v>0</v>
          </cell>
        </row>
        <row r="405">
          <cell r="X405">
            <v>0</v>
          </cell>
        </row>
        <row r="406">
          <cell r="X406">
            <v>0</v>
          </cell>
        </row>
        <row r="407">
          <cell r="X407">
            <v>0</v>
          </cell>
        </row>
        <row r="408">
          <cell r="X408">
            <v>0</v>
          </cell>
        </row>
        <row r="409">
          <cell r="X409">
            <v>0</v>
          </cell>
        </row>
        <row r="410">
          <cell r="X410">
            <v>0</v>
          </cell>
        </row>
        <row r="411">
          <cell r="X411">
            <v>0</v>
          </cell>
        </row>
        <row r="412">
          <cell r="X412">
            <v>0</v>
          </cell>
        </row>
        <row r="413">
          <cell r="X413">
            <v>0</v>
          </cell>
        </row>
        <row r="414">
          <cell r="X414">
            <v>0</v>
          </cell>
          <cell r="AA414" t="str">
            <v>Water Injection (Began 01-MAY-02)</v>
          </cell>
        </row>
        <row r="415">
          <cell r="X415">
            <v>0</v>
          </cell>
          <cell r="AA415" t="str">
            <v>Water Injection (Began 01-MAY-02)</v>
          </cell>
        </row>
        <row r="416">
          <cell r="X416">
            <v>0</v>
          </cell>
          <cell r="AA416" t="str">
            <v>Water Injection (Began 01-MAY-02)</v>
          </cell>
        </row>
        <row r="417">
          <cell r="X417">
            <v>0</v>
          </cell>
          <cell r="AA417" t="str">
            <v>Water Injection (Began 01-MAY-02)</v>
          </cell>
        </row>
        <row r="418">
          <cell r="X418">
            <v>0</v>
          </cell>
          <cell r="AA418" t="str">
            <v>Water Injection (Began 01-MAY-02)</v>
          </cell>
        </row>
        <row r="419">
          <cell r="X419">
            <v>0</v>
          </cell>
          <cell r="AA419" t="str">
            <v>Water Injection (Began 01-MAY-02)</v>
          </cell>
        </row>
        <row r="420">
          <cell r="X420">
            <v>0</v>
          </cell>
          <cell r="AA420" t="str">
            <v>Water Injection (Began 01-MAY-02)</v>
          </cell>
        </row>
        <row r="421">
          <cell r="X421">
            <v>0</v>
          </cell>
          <cell r="AA421" t="str">
            <v>Water Injection (Began 01-MAY-02)</v>
          </cell>
        </row>
        <row r="422">
          <cell r="X422">
            <v>0</v>
          </cell>
          <cell r="AA422" t="str">
            <v>Water Injection (Began 01-MAY-02)</v>
          </cell>
        </row>
        <row r="423">
          <cell r="X423">
            <v>0</v>
          </cell>
          <cell r="AA423" t="str">
            <v>Water Injection (Began 01-MAY-02)</v>
          </cell>
        </row>
        <row r="424">
          <cell r="X424">
            <v>0</v>
          </cell>
          <cell r="AA424" t="str">
            <v>Water Injection (Began 01-MAY-02)</v>
          </cell>
        </row>
        <row r="425">
          <cell r="X425">
            <v>0</v>
          </cell>
          <cell r="AA425" t="str">
            <v>Water Injection (Began 01-MAY-02)</v>
          </cell>
        </row>
        <row r="426">
          <cell r="X426">
            <v>0</v>
          </cell>
          <cell r="AA426" t="str">
            <v>Water Injection (Began 01-MAY-02)</v>
          </cell>
        </row>
        <row r="427">
          <cell r="X427">
            <v>0</v>
          </cell>
          <cell r="AA427" t="str">
            <v>Water Injection (Began 01-MAY-02)</v>
          </cell>
        </row>
        <row r="428">
          <cell r="X428">
            <v>0</v>
          </cell>
          <cell r="AA428" t="str">
            <v>Water Injection (Began 01-MAY-02)</v>
          </cell>
        </row>
        <row r="429">
          <cell r="X429">
            <v>0</v>
          </cell>
          <cell r="AA429" t="str">
            <v>Water Injection (Began 01-MAY-02)</v>
          </cell>
        </row>
        <row r="430">
          <cell r="X430">
            <v>0</v>
          </cell>
          <cell r="AA430" t="str">
            <v>Water Injection (Began 01-MAY-02)</v>
          </cell>
        </row>
        <row r="431">
          <cell r="X431">
            <v>0</v>
          </cell>
          <cell r="AA431" t="str">
            <v>Water Injection (Began 01-MAY-02)</v>
          </cell>
        </row>
        <row r="432">
          <cell r="X432">
            <v>0</v>
          </cell>
          <cell r="AA432" t="str">
            <v>Water Injection (Began 01-MAY-02)</v>
          </cell>
        </row>
        <row r="433">
          <cell r="X433">
            <v>0</v>
          </cell>
          <cell r="AA433" t="str">
            <v>Water Injection (Began 01-MAY-02)</v>
          </cell>
        </row>
        <row r="434">
          <cell r="X434">
            <v>0</v>
          </cell>
        </row>
        <row r="435">
          <cell r="X435">
            <v>0</v>
          </cell>
        </row>
        <row r="436">
          <cell r="X436">
            <v>0</v>
          </cell>
        </row>
        <row r="437">
          <cell r="X437">
            <v>0</v>
          </cell>
        </row>
        <row r="438">
          <cell r="X438">
            <v>0</v>
          </cell>
        </row>
        <row r="439">
          <cell r="X439">
            <v>0</v>
          </cell>
        </row>
        <row r="440">
          <cell r="X440">
            <v>0</v>
          </cell>
        </row>
        <row r="441">
          <cell r="X441">
            <v>0</v>
          </cell>
        </row>
        <row r="442">
          <cell r="X442">
            <v>0</v>
          </cell>
        </row>
        <row r="443">
          <cell r="X443">
            <v>0</v>
          </cell>
        </row>
        <row r="444">
          <cell r="X444">
            <v>0</v>
          </cell>
        </row>
        <row r="445">
          <cell r="X445">
            <v>0</v>
          </cell>
        </row>
        <row r="446">
          <cell r="X446">
            <v>0</v>
          </cell>
        </row>
        <row r="447">
          <cell r="X447">
            <v>0</v>
          </cell>
        </row>
        <row r="448">
          <cell r="X448">
            <v>0</v>
          </cell>
        </row>
        <row r="449">
          <cell r="X449">
            <v>0</v>
          </cell>
        </row>
        <row r="450">
          <cell r="X450">
            <v>0</v>
          </cell>
        </row>
        <row r="451">
          <cell r="X451">
            <v>0</v>
          </cell>
        </row>
        <row r="452">
          <cell r="X452">
            <v>0</v>
          </cell>
        </row>
        <row r="453">
          <cell r="X453">
            <v>0</v>
          </cell>
        </row>
        <row r="454">
          <cell r="X454">
            <v>0</v>
          </cell>
          <cell r="AA454" t="str">
            <v>Water Injection (Began 01-MAY-02)</v>
          </cell>
        </row>
        <row r="455">
          <cell r="X455">
            <v>0</v>
          </cell>
          <cell r="AA455" t="str">
            <v>Water Injection (Began 01-MAY-02)</v>
          </cell>
        </row>
        <row r="456">
          <cell r="X456">
            <v>0</v>
          </cell>
          <cell r="AA456" t="str">
            <v>Water Injection (Began 01-MAY-02)</v>
          </cell>
        </row>
        <row r="457">
          <cell r="X457">
            <v>0</v>
          </cell>
          <cell r="AA457" t="str">
            <v>Water Injection (Began 01-MAY-02)</v>
          </cell>
        </row>
        <row r="458">
          <cell r="X458">
            <v>0</v>
          </cell>
          <cell r="AA458" t="str">
            <v>Water Injection (Began 01-MAY-02)</v>
          </cell>
        </row>
        <row r="459">
          <cell r="X459">
            <v>0</v>
          </cell>
          <cell r="AA459" t="str">
            <v>Water Injection (Began 01-MAY-02)</v>
          </cell>
        </row>
        <row r="460">
          <cell r="X460">
            <v>0</v>
          </cell>
          <cell r="AA460" t="str">
            <v>Water Injection (Began 01-MAY-02)</v>
          </cell>
        </row>
        <row r="461">
          <cell r="X461">
            <v>0</v>
          </cell>
          <cell r="AA461" t="str">
            <v>Water Injection (Began 01-MAY-02)</v>
          </cell>
        </row>
        <row r="462">
          <cell r="X462">
            <v>0</v>
          </cell>
          <cell r="AA462" t="str">
            <v>Water Injection (Began 01-MAY-02)</v>
          </cell>
        </row>
        <row r="463">
          <cell r="X463">
            <v>0</v>
          </cell>
          <cell r="AA463" t="str">
            <v>Water Injection (Began 01-MAY-02)</v>
          </cell>
        </row>
        <row r="464">
          <cell r="X464">
            <v>0</v>
          </cell>
        </row>
        <row r="465">
          <cell r="X465">
            <v>0</v>
          </cell>
        </row>
        <row r="466">
          <cell r="X466">
            <v>0</v>
          </cell>
        </row>
        <row r="467">
          <cell r="X467">
            <v>0</v>
          </cell>
        </row>
        <row r="468">
          <cell r="X468">
            <v>0</v>
          </cell>
        </row>
        <row r="469">
          <cell r="X469">
            <v>0</v>
          </cell>
        </row>
        <row r="470">
          <cell r="X470">
            <v>0</v>
          </cell>
          <cell r="AA470" t="str">
            <v>Other Water Injection</v>
          </cell>
        </row>
        <row r="471">
          <cell r="X471">
            <v>0</v>
          </cell>
          <cell r="AA471" t="str">
            <v>Other Water Injection</v>
          </cell>
        </row>
        <row r="472">
          <cell r="X472">
            <v>0</v>
          </cell>
          <cell r="AA472" t="str">
            <v>Other Water Injection</v>
          </cell>
        </row>
        <row r="473">
          <cell r="X473">
            <v>0</v>
          </cell>
        </row>
        <row r="474">
          <cell r="X474">
            <v>0</v>
          </cell>
        </row>
        <row r="480">
          <cell r="X480" t="str">
            <v>LFB</v>
          </cell>
        </row>
        <row r="481">
          <cell r="X481" t="str">
            <v>LFB</v>
          </cell>
        </row>
        <row r="482">
          <cell r="X482" t="str">
            <v>LFB</v>
          </cell>
        </row>
        <row r="483">
          <cell r="X483" t="str">
            <v>LFB</v>
          </cell>
        </row>
        <row r="484">
          <cell r="X484" t="str">
            <v>LFB</v>
          </cell>
        </row>
        <row r="485">
          <cell r="X485" t="str">
            <v>LFB</v>
          </cell>
        </row>
        <row r="486">
          <cell r="X486" t="str">
            <v>LFB</v>
          </cell>
        </row>
        <row r="487">
          <cell r="X487" t="str">
            <v>LFB</v>
          </cell>
        </row>
        <row r="488">
          <cell r="X488" t="str">
            <v>LFB</v>
          </cell>
        </row>
        <row r="489">
          <cell r="X489" t="str">
            <v>LFB</v>
          </cell>
        </row>
        <row r="490">
          <cell r="X490" t="str">
            <v>LFB</v>
          </cell>
        </row>
        <row r="491">
          <cell r="X491" t="str">
            <v>LFB</v>
          </cell>
        </row>
        <row r="492">
          <cell r="X492" t="str">
            <v>LFB</v>
          </cell>
        </row>
        <row r="493">
          <cell r="X493" t="str">
            <v>LFB</v>
          </cell>
        </row>
        <row r="494">
          <cell r="X494" t="str">
            <v>LFB</v>
          </cell>
        </row>
        <row r="495">
          <cell r="X495" t="str">
            <v>LFB</v>
          </cell>
        </row>
        <row r="496">
          <cell r="X496" t="str">
            <v>LFB</v>
          </cell>
        </row>
        <row r="497">
          <cell r="X497" t="str">
            <v>LFB</v>
          </cell>
        </row>
        <row r="498">
          <cell r="X498" t="str">
            <v>CBL</v>
          </cell>
        </row>
        <row r="499">
          <cell r="X499" t="str">
            <v>CBL</v>
          </cell>
        </row>
        <row r="500">
          <cell r="X500" t="str">
            <v>CBL</v>
          </cell>
        </row>
        <row r="501">
          <cell r="X501" t="str">
            <v>CBL</v>
          </cell>
        </row>
        <row r="502">
          <cell r="X502" t="str">
            <v>CBL</v>
          </cell>
        </row>
      </sheetData>
      <sheetData sheetId="11">
        <row r="3">
          <cell r="X3" t="str">
            <v>CB</v>
          </cell>
          <cell r="AE3" t="str">
            <v>1067632</v>
          </cell>
        </row>
        <row r="4">
          <cell r="X4" t="str">
            <v>CB</v>
          </cell>
          <cell r="AE4" t="str">
            <v>1067633</v>
          </cell>
        </row>
        <row r="5">
          <cell r="X5" t="str">
            <v>CB</v>
          </cell>
          <cell r="AE5" t="str">
            <v>1067634</v>
          </cell>
        </row>
        <row r="6">
          <cell r="X6" t="str">
            <v>CB</v>
          </cell>
          <cell r="AE6" t="str">
            <v>1067635</v>
          </cell>
        </row>
        <row r="7">
          <cell r="X7" t="str">
            <v>CC</v>
          </cell>
          <cell r="AE7" t="str">
            <v>553371</v>
          </cell>
        </row>
        <row r="8">
          <cell r="X8" t="str">
            <v>CC</v>
          </cell>
          <cell r="AE8" t="str">
            <v>553372</v>
          </cell>
        </row>
        <row r="9">
          <cell r="X9" t="str">
            <v>CT</v>
          </cell>
          <cell r="AE9" t="str">
            <v>563974</v>
          </cell>
        </row>
        <row r="10">
          <cell r="X10" t="str">
            <v>CT</v>
          </cell>
          <cell r="AE10" t="str">
            <v>551961</v>
          </cell>
        </row>
        <row r="11">
          <cell r="X11" t="str">
            <v>CT</v>
          </cell>
          <cell r="AE11" t="str">
            <v>551962</v>
          </cell>
        </row>
        <row r="12">
          <cell r="X12" t="str">
            <v>CT</v>
          </cell>
          <cell r="AE12" t="str">
            <v>553778</v>
          </cell>
        </row>
        <row r="13">
          <cell r="X13" t="str">
            <v>CT</v>
          </cell>
          <cell r="AE13" t="str">
            <v>553779</v>
          </cell>
        </row>
        <row r="14">
          <cell r="X14" t="str">
            <v>CT</v>
          </cell>
          <cell r="AE14" t="str">
            <v>3139CT1</v>
          </cell>
        </row>
        <row r="15">
          <cell r="X15" t="str">
            <v>CT</v>
          </cell>
          <cell r="AE15" t="str">
            <v>3139CT2</v>
          </cell>
        </row>
        <row r="16">
          <cell r="X16" t="str">
            <v>CT</v>
          </cell>
          <cell r="AE16" t="str">
            <v>3139CT3</v>
          </cell>
        </row>
        <row r="17">
          <cell r="X17" t="str">
            <v>CT</v>
          </cell>
          <cell r="AE17" t="str">
            <v>3139CT4</v>
          </cell>
        </row>
        <row r="18">
          <cell r="X18" t="str">
            <v>CT</v>
          </cell>
          <cell r="AE18" t="str">
            <v>553471</v>
          </cell>
        </row>
        <row r="19">
          <cell r="X19" t="str">
            <v>CT</v>
          </cell>
          <cell r="AE19" t="str">
            <v>553472</v>
          </cell>
        </row>
        <row r="20">
          <cell r="X20" t="str">
            <v>CT</v>
          </cell>
          <cell r="AE20" t="str">
            <v>553473</v>
          </cell>
        </row>
        <row r="21">
          <cell r="X21" t="str">
            <v>CT</v>
          </cell>
          <cell r="AE21" t="str">
            <v>553474</v>
          </cell>
        </row>
        <row r="22">
          <cell r="X22" t="str">
            <v>CBL</v>
          </cell>
          <cell r="AE22" t="str">
            <v>31781</v>
          </cell>
        </row>
        <row r="23">
          <cell r="X23" t="str">
            <v>CB</v>
          </cell>
          <cell r="AE23" t="str">
            <v>31782</v>
          </cell>
        </row>
        <row r="24">
          <cell r="X24" t="str">
            <v>CT</v>
          </cell>
          <cell r="AE24" t="str">
            <v>88004932001</v>
          </cell>
        </row>
        <row r="25">
          <cell r="X25" t="str">
            <v>CC</v>
          </cell>
          <cell r="AE25" t="str">
            <v>556901</v>
          </cell>
        </row>
        <row r="26">
          <cell r="X26" t="str">
            <v>CC</v>
          </cell>
          <cell r="AE26" t="str">
            <v>556902</v>
          </cell>
        </row>
        <row r="27">
          <cell r="X27" t="str">
            <v>CT</v>
          </cell>
          <cell r="AE27" t="str">
            <v>312031</v>
          </cell>
        </row>
        <row r="28">
          <cell r="X28" t="str">
            <v>CB</v>
          </cell>
          <cell r="AE28" t="str">
            <v>60941</v>
          </cell>
        </row>
        <row r="29">
          <cell r="X29" t="str">
            <v>CB</v>
          </cell>
          <cell r="AE29" t="str">
            <v>60942</v>
          </cell>
        </row>
        <row r="30">
          <cell r="X30" t="str">
            <v>CB</v>
          </cell>
          <cell r="AE30" t="str">
            <v>60943</v>
          </cell>
        </row>
        <row r="31">
          <cell r="X31" t="str">
            <v>CB</v>
          </cell>
          <cell r="AE31" t="str">
            <v>31401</v>
          </cell>
        </row>
        <row r="32">
          <cell r="X32" t="str">
            <v>CB</v>
          </cell>
          <cell r="AE32" t="str">
            <v>31402</v>
          </cell>
        </row>
        <row r="33">
          <cell r="X33" t="str">
            <v>CB</v>
          </cell>
          <cell r="AE33" t="str">
            <v>31403</v>
          </cell>
        </row>
        <row r="34">
          <cell r="X34" t="str">
            <v>CT</v>
          </cell>
          <cell r="AE34" t="str">
            <v>30961A</v>
          </cell>
        </row>
        <row r="35">
          <cell r="X35" t="str">
            <v>CT</v>
          </cell>
          <cell r="AE35" t="str">
            <v>30961B</v>
          </cell>
        </row>
        <row r="36">
          <cell r="X36" t="str">
            <v>CT</v>
          </cell>
          <cell r="AE36" t="str">
            <v>30961C</v>
          </cell>
        </row>
        <row r="37">
          <cell r="X37" t="str">
            <v>CC</v>
          </cell>
          <cell r="AE37" t="str">
            <v>30962A</v>
          </cell>
        </row>
        <row r="38">
          <cell r="X38" t="str">
            <v>CC</v>
          </cell>
          <cell r="AE38" t="str">
            <v>30962B</v>
          </cell>
        </row>
        <row r="39">
          <cell r="X39" t="str">
            <v>CC</v>
          </cell>
          <cell r="AE39" t="str">
            <v>30963</v>
          </cell>
        </row>
        <row r="40">
          <cell r="X40" t="str">
            <v>CB</v>
          </cell>
          <cell r="AE40" t="str">
            <v>106411</v>
          </cell>
        </row>
        <row r="41">
          <cell r="X41" t="str">
            <v>CB</v>
          </cell>
          <cell r="AE41" t="str">
            <v>106412</v>
          </cell>
        </row>
        <row r="42">
          <cell r="X42" t="str">
            <v>CT</v>
          </cell>
          <cell r="AE42" t="str">
            <v>5565412</v>
          </cell>
        </row>
        <row r="43">
          <cell r="X43" t="str">
            <v>CT</v>
          </cell>
          <cell r="AE43" t="str">
            <v>5565413</v>
          </cell>
        </row>
        <row r="44">
          <cell r="X44" t="str">
            <v>CB</v>
          </cell>
          <cell r="AE44" t="str">
            <v>82261</v>
          </cell>
        </row>
        <row r="45">
          <cell r="X45" t="str">
            <v>CB</v>
          </cell>
          <cell r="AE45" t="str">
            <v>10143AAB01</v>
          </cell>
        </row>
        <row r="46">
          <cell r="X46" t="str">
            <v>CB</v>
          </cell>
          <cell r="AE46" t="str">
            <v>31181</v>
          </cell>
        </row>
        <row r="47">
          <cell r="X47" t="str">
            <v>CB</v>
          </cell>
          <cell r="AE47" t="str">
            <v>31182</v>
          </cell>
        </row>
        <row r="48">
          <cell r="X48" t="str">
            <v>CB</v>
          </cell>
          <cell r="AE48" t="str">
            <v>31591</v>
          </cell>
        </row>
        <row r="49">
          <cell r="X49" t="str">
            <v>LFB</v>
          </cell>
          <cell r="AE49" t="str">
            <v>31592</v>
          </cell>
        </row>
        <row r="50">
          <cell r="X50" t="str">
            <v>CT</v>
          </cell>
          <cell r="AE50" t="str">
            <v>801211</v>
          </cell>
        </row>
        <row r="51">
          <cell r="X51" t="str">
            <v>CT</v>
          </cell>
          <cell r="AE51" t="str">
            <v>801212</v>
          </cell>
        </row>
        <row r="52">
          <cell r="X52" t="str">
            <v>CT</v>
          </cell>
          <cell r="AE52" t="str">
            <v>801221</v>
          </cell>
        </row>
        <row r="53">
          <cell r="X53" t="str">
            <v>CT</v>
          </cell>
          <cell r="AE53" t="str">
            <v>801222</v>
          </cell>
        </row>
        <row r="54">
          <cell r="X54" t="str">
            <v>CT</v>
          </cell>
          <cell r="AE54" t="str">
            <v>801231</v>
          </cell>
        </row>
        <row r="55">
          <cell r="X55" t="str">
            <v>CT</v>
          </cell>
          <cell r="AE55" t="str">
            <v>801232</v>
          </cell>
        </row>
        <row r="56">
          <cell r="X56" t="str">
            <v>CT</v>
          </cell>
          <cell r="AE56" t="str">
            <v>801241</v>
          </cell>
        </row>
        <row r="57">
          <cell r="X57" t="str">
            <v>CT</v>
          </cell>
          <cell r="AE57" t="str">
            <v>801242</v>
          </cell>
        </row>
        <row r="58">
          <cell r="X58" t="str">
            <v>LFB</v>
          </cell>
          <cell r="AE58" t="str">
            <v>316071</v>
          </cell>
        </row>
        <row r="59">
          <cell r="X59" t="str">
            <v>LFB</v>
          </cell>
          <cell r="AE59" t="str">
            <v>316081</v>
          </cell>
        </row>
        <row r="60">
          <cell r="X60" t="str">
            <v>CT</v>
          </cell>
          <cell r="AE60" t="str">
            <v>31609</v>
          </cell>
        </row>
        <row r="61">
          <cell r="X61" t="str">
            <v>CB</v>
          </cell>
          <cell r="AE61" t="str">
            <v>1060331</v>
          </cell>
        </row>
        <row r="62">
          <cell r="X62" t="str">
            <v>CB</v>
          </cell>
          <cell r="AE62" t="str">
            <v>31611</v>
          </cell>
        </row>
        <row r="63">
          <cell r="X63" t="str">
            <v>CB</v>
          </cell>
          <cell r="AE63" t="str">
            <v>31612</v>
          </cell>
        </row>
        <row r="64">
          <cell r="X64" t="str">
            <v>LFB</v>
          </cell>
          <cell r="AE64" t="str">
            <v>31613</v>
          </cell>
        </row>
        <row r="65">
          <cell r="X65" t="str">
            <v>CT</v>
          </cell>
          <cell r="AE65" t="str">
            <v>316130</v>
          </cell>
        </row>
        <row r="66">
          <cell r="X66" t="str">
            <v>LFB</v>
          </cell>
          <cell r="AE66" t="str">
            <v>31614</v>
          </cell>
        </row>
        <row r="67">
          <cell r="X67" t="str">
            <v>CT</v>
          </cell>
          <cell r="AE67" t="str">
            <v>316140</v>
          </cell>
        </row>
        <row r="68">
          <cell r="X68" t="str">
            <v>CB</v>
          </cell>
          <cell r="AE68" t="str">
            <v>30981</v>
          </cell>
        </row>
        <row r="69">
          <cell r="X69" t="str">
            <v>CB</v>
          </cell>
          <cell r="AE69" t="str">
            <v>30982</v>
          </cell>
        </row>
        <row r="70">
          <cell r="X70" t="str">
            <v>CB</v>
          </cell>
          <cell r="AE70" t="str">
            <v>30983</v>
          </cell>
        </row>
        <row r="71">
          <cell r="X71" t="str">
            <v>CB</v>
          </cell>
          <cell r="AE71" t="str">
            <v>30984</v>
          </cell>
        </row>
        <row r="72">
          <cell r="X72" t="str">
            <v>CC</v>
          </cell>
          <cell r="AE72" t="str">
            <v>500741</v>
          </cell>
        </row>
        <row r="73">
          <cell r="X73" t="str">
            <v>LFB</v>
          </cell>
          <cell r="AE73" t="str">
            <v>7701PHBLR3</v>
          </cell>
        </row>
        <row r="74">
          <cell r="X74" t="str">
            <v>LFB</v>
          </cell>
          <cell r="AE74" t="str">
            <v>7701PHBLR4</v>
          </cell>
        </row>
        <row r="75">
          <cell r="X75" t="str">
            <v>LFB</v>
          </cell>
          <cell r="AE75" t="str">
            <v>7701PHBLR5</v>
          </cell>
        </row>
        <row r="76">
          <cell r="X76" t="str">
            <v>CT</v>
          </cell>
          <cell r="AE76" t="str">
            <v>31621</v>
          </cell>
        </row>
        <row r="77">
          <cell r="X77" t="str">
            <v>CT</v>
          </cell>
          <cell r="AE77" t="str">
            <v>31622</v>
          </cell>
        </row>
        <row r="78">
          <cell r="X78" t="str">
            <v>CT</v>
          </cell>
          <cell r="AE78" t="str">
            <v>31623</v>
          </cell>
        </row>
        <row r="79">
          <cell r="X79" t="str">
            <v>CT</v>
          </cell>
          <cell r="AE79" t="str">
            <v>3142CT1</v>
          </cell>
        </row>
        <row r="80">
          <cell r="X80" t="str">
            <v>CT</v>
          </cell>
          <cell r="AE80" t="str">
            <v>3142CT2</v>
          </cell>
        </row>
        <row r="81">
          <cell r="X81" t="str">
            <v>CB</v>
          </cell>
          <cell r="AE81" t="str">
            <v>5013034</v>
          </cell>
        </row>
        <row r="82">
          <cell r="X82" t="str">
            <v>CB</v>
          </cell>
          <cell r="AE82" t="str">
            <v>5013035</v>
          </cell>
        </row>
        <row r="83">
          <cell r="X83" t="str">
            <v>CB</v>
          </cell>
          <cell r="AE83" t="str">
            <v>1011331</v>
          </cell>
        </row>
        <row r="84">
          <cell r="X84" t="str">
            <v>CB</v>
          </cell>
          <cell r="AE84" t="str">
            <v>1011332</v>
          </cell>
        </row>
        <row r="85">
          <cell r="X85" t="str">
            <v>CC</v>
          </cell>
          <cell r="AE85" t="str">
            <v>547852</v>
          </cell>
        </row>
        <row r="86">
          <cell r="X86" t="str">
            <v>NCB</v>
          </cell>
          <cell r="AE86" t="str">
            <v>5478525</v>
          </cell>
        </row>
        <row r="87">
          <cell r="X87" t="str">
            <v>CT</v>
          </cell>
          <cell r="AE87" t="str">
            <v>310931</v>
          </cell>
        </row>
        <row r="88">
          <cell r="X88" t="str">
            <v>CT</v>
          </cell>
          <cell r="AE88" t="str">
            <v>55233EU-1A</v>
          </cell>
        </row>
        <row r="89">
          <cell r="X89" t="str">
            <v>CT</v>
          </cell>
          <cell r="AE89" t="str">
            <v>55233EU-1B</v>
          </cell>
        </row>
        <row r="90">
          <cell r="X90" t="str">
            <v>CT</v>
          </cell>
          <cell r="AE90" t="str">
            <v>55233EU-2A</v>
          </cell>
        </row>
        <row r="91">
          <cell r="X91" t="str">
            <v>CT</v>
          </cell>
          <cell r="AE91" t="str">
            <v>55233EU-2B</v>
          </cell>
        </row>
        <row r="92">
          <cell r="X92" t="str">
            <v>CT</v>
          </cell>
          <cell r="AE92" t="str">
            <v>55233EU-3A</v>
          </cell>
        </row>
        <row r="93">
          <cell r="X93" t="str">
            <v>CT</v>
          </cell>
          <cell r="AE93" t="str">
            <v>55233EU-3B</v>
          </cell>
        </row>
        <row r="94">
          <cell r="X94" t="str">
            <v>CT</v>
          </cell>
          <cell r="AE94" t="str">
            <v>55233EU-4A</v>
          </cell>
        </row>
        <row r="95">
          <cell r="X95" t="str">
            <v>CT</v>
          </cell>
          <cell r="AE95" t="str">
            <v>55233EU-4B</v>
          </cell>
        </row>
        <row r="96">
          <cell r="X96" t="str">
            <v>CT</v>
          </cell>
          <cell r="AE96" t="str">
            <v>55233EU-5A</v>
          </cell>
        </row>
        <row r="97">
          <cell r="X97" t="str">
            <v>CT</v>
          </cell>
          <cell r="AE97" t="str">
            <v>55233EU-5B</v>
          </cell>
        </row>
        <row r="98">
          <cell r="X98" t="str">
            <v>CT</v>
          </cell>
          <cell r="AE98" t="str">
            <v>3143CT1</v>
          </cell>
        </row>
        <row r="99">
          <cell r="X99" t="str">
            <v>CT</v>
          </cell>
          <cell r="AE99" t="str">
            <v>3143CT2</v>
          </cell>
        </row>
        <row r="100">
          <cell r="X100" t="str">
            <v>CT</v>
          </cell>
          <cell r="AE100" t="str">
            <v>3143CT3</v>
          </cell>
        </row>
        <row r="101">
          <cell r="X101" t="str">
            <v>CT</v>
          </cell>
          <cell r="AE101" t="str">
            <v>3143CT4</v>
          </cell>
        </row>
        <row r="102">
          <cell r="X102" t="str">
            <v>CT</v>
          </cell>
          <cell r="AE102" t="str">
            <v>3144CT1</v>
          </cell>
        </row>
        <row r="103">
          <cell r="X103" t="str">
            <v>CT</v>
          </cell>
          <cell r="AE103" t="str">
            <v>3144CT2</v>
          </cell>
        </row>
        <row r="104">
          <cell r="X104" t="str">
            <v>CB</v>
          </cell>
          <cell r="AE104" t="str">
            <v>31791</v>
          </cell>
        </row>
        <row r="105">
          <cell r="X105" t="str">
            <v>CB</v>
          </cell>
          <cell r="AE105" t="str">
            <v>31792</v>
          </cell>
        </row>
        <row r="106">
          <cell r="X106" t="str">
            <v>CB</v>
          </cell>
          <cell r="AE106" t="str">
            <v>31793</v>
          </cell>
        </row>
        <row r="107">
          <cell r="X107" t="str">
            <v>CB</v>
          </cell>
          <cell r="AE107" t="str">
            <v>31221</v>
          </cell>
        </row>
        <row r="108">
          <cell r="X108" t="str">
            <v>CB</v>
          </cell>
          <cell r="AE108" t="str">
            <v>31222</v>
          </cell>
        </row>
        <row r="109">
          <cell r="X109" t="str">
            <v>CB</v>
          </cell>
          <cell r="AE109" t="str">
            <v>31223</v>
          </cell>
        </row>
        <row r="110">
          <cell r="X110" t="str">
            <v>CB</v>
          </cell>
          <cell r="AE110" t="str">
            <v>31766</v>
          </cell>
        </row>
        <row r="111">
          <cell r="X111" t="str">
            <v>CT</v>
          </cell>
          <cell r="AE111" t="str">
            <v>311031</v>
          </cell>
        </row>
        <row r="112">
          <cell r="X112" t="str">
            <v>CT</v>
          </cell>
          <cell r="AE112" t="str">
            <v>311032</v>
          </cell>
        </row>
        <row r="113">
          <cell r="X113" t="str">
            <v>CT</v>
          </cell>
          <cell r="AE113" t="str">
            <v>311033</v>
          </cell>
        </row>
        <row r="114">
          <cell r="X114" t="str">
            <v>CC</v>
          </cell>
          <cell r="AE114" t="str">
            <v>55976CT101</v>
          </cell>
        </row>
        <row r="115">
          <cell r="X115" t="str">
            <v>CT</v>
          </cell>
          <cell r="AE115" t="str">
            <v>3146CT1</v>
          </cell>
        </row>
        <row r="116">
          <cell r="X116" t="str">
            <v>CT</v>
          </cell>
          <cell r="AE116" t="str">
            <v>3146CT2</v>
          </cell>
        </row>
        <row r="117">
          <cell r="X117" t="str">
            <v>CB</v>
          </cell>
          <cell r="AE117" t="str">
            <v>31361</v>
          </cell>
        </row>
        <row r="118">
          <cell r="X118" t="str">
            <v>CB</v>
          </cell>
          <cell r="AE118" t="str">
            <v>31362</v>
          </cell>
        </row>
        <row r="119">
          <cell r="X119" t="str">
            <v>CC</v>
          </cell>
          <cell r="AE119" t="str">
            <v>552311</v>
          </cell>
        </row>
        <row r="120">
          <cell r="X120" t="str">
            <v>CC</v>
          </cell>
          <cell r="AE120" t="str">
            <v>552312</v>
          </cell>
        </row>
        <row r="121">
          <cell r="X121" t="str">
            <v>CT</v>
          </cell>
          <cell r="AE121" t="str">
            <v>3147CT1</v>
          </cell>
        </row>
        <row r="122">
          <cell r="X122" t="str">
            <v>CB</v>
          </cell>
          <cell r="AE122" t="str">
            <v>31481</v>
          </cell>
        </row>
        <row r="123">
          <cell r="X123" t="str">
            <v>CB</v>
          </cell>
          <cell r="AE123" t="str">
            <v>31482</v>
          </cell>
        </row>
        <row r="124">
          <cell r="X124" t="str">
            <v>LFB</v>
          </cell>
          <cell r="AE124" t="str">
            <v>31483</v>
          </cell>
        </row>
        <row r="125">
          <cell r="X125" t="str">
            <v>LFB</v>
          </cell>
          <cell r="AE125" t="str">
            <v>31484</v>
          </cell>
        </row>
        <row r="126">
          <cell r="X126">
            <v>0</v>
          </cell>
          <cell r="AE126" t="str">
            <v>3148AUX4B</v>
          </cell>
        </row>
        <row r="127">
          <cell r="X127" t="str">
            <v>CT</v>
          </cell>
          <cell r="AE127" t="str">
            <v>3148CT1</v>
          </cell>
        </row>
        <row r="128">
          <cell r="X128" t="str">
            <v>CT</v>
          </cell>
          <cell r="AE128" t="str">
            <v>3148CT2</v>
          </cell>
        </row>
        <row r="129">
          <cell r="X129" t="str">
            <v>CT</v>
          </cell>
          <cell r="AE129" t="str">
            <v>3148CT3</v>
          </cell>
        </row>
        <row r="130">
          <cell r="X130" t="str">
            <v>CT</v>
          </cell>
          <cell r="AE130" t="str">
            <v>3148CT4</v>
          </cell>
        </row>
        <row r="131">
          <cell r="X131" t="str">
            <v>CT</v>
          </cell>
          <cell r="AE131" t="str">
            <v>5214939</v>
          </cell>
        </row>
        <row r="132">
          <cell r="X132" t="str">
            <v>CT</v>
          </cell>
          <cell r="AE132" t="str">
            <v>5214940</v>
          </cell>
        </row>
        <row r="133">
          <cell r="X133" t="str">
            <v>LFB</v>
          </cell>
          <cell r="AE133" t="str">
            <v>31811</v>
          </cell>
        </row>
        <row r="134">
          <cell r="X134" t="str">
            <v>LFB</v>
          </cell>
          <cell r="AE134" t="str">
            <v>31812</v>
          </cell>
        </row>
        <row r="135">
          <cell r="X135" t="str">
            <v>LFB</v>
          </cell>
          <cell r="AE135" t="str">
            <v>31813</v>
          </cell>
        </row>
        <row r="136">
          <cell r="X136" t="str">
            <v>CBL</v>
          </cell>
          <cell r="AE136" t="str">
            <v>318133</v>
          </cell>
        </row>
        <row r="137">
          <cell r="X137" t="str">
            <v>CB</v>
          </cell>
          <cell r="AE137" t="str">
            <v>31491</v>
          </cell>
        </row>
        <row r="138">
          <cell r="X138" t="str">
            <v>CB</v>
          </cell>
          <cell r="AE138" t="str">
            <v>31492</v>
          </cell>
        </row>
        <row r="139">
          <cell r="X139" t="str">
            <v>LFB</v>
          </cell>
          <cell r="AE139" t="str">
            <v>3149AUX1</v>
          </cell>
        </row>
        <row r="140">
          <cell r="X140" t="str">
            <v>LFB</v>
          </cell>
          <cell r="AE140" t="str">
            <v>3149AUX2</v>
          </cell>
        </row>
        <row r="141">
          <cell r="X141" t="str">
            <v>CT</v>
          </cell>
          <cell r="AE141" t="str">
            <v>31631</v>
          </cell>
        </row>
        <row r="142">
          <cell r="X142" t="str">
            <v>CT</v>
          </cell>
          <cell r="AE142" t="str">
            <v>31632</v>
          </cell>
        </row>
        <row r="143">
          <cell r="X143" t="str">
            <v>CT</v>
          </cell>
          <cell r="AE143" t="str">
            <v>31633</v>
          </cell>
        </row>
        <row r="144">
          <cell r="X144" t="str">
            <v>CT</v>
          </cell>
          <cell r="AE144" t="str">
            <v>311131</v>
          </cell>
        </row>
        <row r="145">
          <cell r="X145" t="str">
            <v>CT</v>
          </cell>
          <cell r="AE145" t="str">
            <v>311132</v>
          </cell>
        </row>
        <row r="146">
          <cell r="X146" t="str">
            <v>CB</v>
          </cell>
          <cell r="AE146" t="str">
            <v>10343SG-101</v>
          </cell>
        </row>
        <row r="147">
          <cell r="X147" t="str">
            <v>LFB</v>
          </cell>
          <cell r="AE147" t="str">
            <v>88000999</v>
          </cell>
        </row>
        <row r="148">
          <cell r="X148" t="str">
            <v>CB</v>
          </cell>
          <cell r="AE148" t="str">
            <v>31383</v>
          </cell>
        </row>
        <row r="149">
          <cell r="X149" t="str">
            <v>CB</v>
          </cell>
          <cell r="AE149" t="str">
            <v>31384</v>
          </cell>
        </row>
        <row r="150">
          <cell r="X150" t="str">
            <v>CB</v>
          </cell>
          <cell r="AE150" t="str">
            <v>31385</v>
          </cell>
        </row>
        <row r="151">
          <cell r="X151" t="str">
            <v>CC</v>
          </cell>
          <cell r="AE151" t="str">
            <v>545711</v>
          </cell>
        </row>
        <row r="152">
          <cell r="X152" t="str">
            <v>CC</v>
          </cell>
          <cell r="AE152" t="str">
            <v>545712</v>
          </cell>
        </row>
        <row r="153">
          <cell r="X153" t="str">
            <v>CB</v>
          </cell>
          <cell r="AE153" t="str">
            <v>50888NGC01</v>
          </cell>
        </row>
        <row r="154">
          <cell r="X154" t="str">
            <v>CB</v>
          </cell>
          <cell r="AE154" t="str">
            <v>5003931</v>
          </cell>
        </row>
        <row r="155">
          <cell r="X155" t="str">
            <v>CT</v>
          </cell>
          <cell r="AE155" t="str">
            <v>55193CT1</v>
          </cell>
        </row>
        <row r="156">
          <cell r="X156" t="str">
            <v>CT</v>
          </cell>
          <cell r="AE156" t="str">
            <v>55193CT2</v>
          </cell>
        </row>
        <row r="157">
          <cell r="X157" t="str">
            <v>CT</v>
          </cell>
          <cell r="AE157" t="str">
            <v>311231</v>
          </cell>
        </row>
        <row r="158">
          <cell r="X158" t="str">
            <v>NCB</v>
          </cell>
          <cell r="AE158" t="str">
            <v>5027931</v>
          </cell>
        </row>
        <row r="159">
          <cell r="X159" t="str">
            <v>CT</v>
          </cell>
          <cell r="AE159" t="str">
            <v>502792</v>
          </cell>
        </row>
        <row r="160">
          <cell r="X160" t="str">
            <v>CB</v>
          </cell>
          <cell r="AE160" t="str">
            <v>507761</v>
          </cell>
        </row>
        <row r="161">
          <cell r="X161" t="str">
            <v>CB</v>
          </cell>
          <cell r="AE161" t="str">
            <v>507762</v>
          </cell>
        </row>
        <row r="162">
          <cell r="X162" t="str">
            <v>CB</v>
          </cell>
          <cell r="AE162" t="str">
            <v>5414431</v>
          </cell>
        </row>
        <row r="163">
          <cell r="X163" t="str">
            <v>CT</v>
          </cell>
          <cell r="AE163" t="str">
            <v>311333</v>
          </cell>
        </row>
        <row r="164">
          <cell r="X164" t="str">
            <v>CT</v>
          </cell>
          <cell r="AE164" t="str">
            <v>311334</v>
          </cell>
        </row>
        <row r="165">
          <cell r="X165" t="str">
            <v>CB</v>
          </cell>
          <cell r="AE165" t="str">
            <v>31131</v>
          </cell>
        </row>
        <row r="166">
          <cell r="X166" t="str">
            <v>CB</v>
          </cell>
          <cell r="AE166" t="str">
            <v>31132</v>
          </cell>
        </row>
        <row r="167">
          <cell r="X167" t="str">
            <v>CT</v>
          </cell>
          <cell r="AE167" t="str">
            <v>31135</v>
          </cell>
        </row>
        <row r="168">
          <cell r="X168" t="str">
            <v>CC</v>
          </cell>
          <cell r="AE168" t="str">
            <v>50463328001</v>
          </cell>
        </row>
        <row r="169">
          <cell r="X169" t="str">
            <v>CT</v>
          </cell>
          <cell r="AE169" t="str">
            <v>316891</v>
          </cell>
        </row>
        <row r="170">
          <cell r="X170" t="str">
            <v>CT</v>
          </cell>
          <cell r="AE170" t="str">
            <v>316892</v>
          </cell>
        </row>
        <row r="171">
          <cell r="X171" t="str">
            <v>LFB</v>
          </cell>
          <cell r="AE171" t="str">
            <v>31691</v>
          </cell>
        </row>
        <row r="172">
          <cell r="X172" t="str">
            <v>CT</v>
          </cell>
          <cell r="AE172" t="str">
            <v>316911</v>
          </cell>
        </row>
        <row r="173">
          <cell r="X173" t="str">
            <v>CB</v>
          </cell>
          <cell r="AE173" t="str">
            <v>509741</v>
          </cell>
        </row>
        <row r="174">
          <cell r="X174" t="str">
            <v>CB</v>
          </cell>
          <cell r="AE174" t="str">
            <v>509742</v>
          </cell>
        </row>
        <row r="175">
          <cell r="X175" t="str">
            <v>CB</v>
          </cell>
          <cell r="AE175" t="str">
            <v>313012</v>
          </cell>
        </row>
        <row r="176">
          <cell r="X176" t="str">
            <v>CB</v>
          </cell>
          <cell r="AE176" t="str">
            <v>313014</v>
          </cell>
        </row>
        <row r="177">
          <cell r="X177" t="str">
            <v>CB</v>
          </cell>
          <cell r="AE177" t="str">
            <v>313015</v>
          </cell>
        </row>
        <row r="178">
          <cell r="X178" t="str">
            <v>CT</v>
          </cell>
          <cell r="AE178" t="str">
            <v>311431</v>
          </cell>
        </row>
        <row r="179">
          <cell r="X179" t="str">
            <v>CB</v>
          </cell>
          <cell r="AE179" t="str">
            <v>31311</v>
          </cell>
        </row>
        <row r="180">
          <cell r="X180" t="str">
            <v>CB</v>
          </cell>
          <cell r="AE180" t="str">
            <v>31312</v>
          </cell>
        </row>
        <row r="181">
          <cell r="X181" t="str">
            <v>CB</v>
          </cell>
          <cell r="AE181" t="str">
            <v>31313</v>
          </cell>
        </row>
        <row r="182">
          <cell r="X182" t="str">
            <v>CB</v>
          </cell>
          <cell r="AE182" t="str">
            <v>31314</v>
          </cell>
        </row>
        <row r="183">
          <cell r="X183" t="str">
            <v>CT</v>
          </cell>
          <cell r="AE183" t="str">
            <v>88005031801</v>
          </cell>
        </row>
        <row r="184">
          <cell r="X184" t="str">
            <v>CB</v>
          </cell>
          <cell r="AE184" t="str">
            <v>546341</v>
          </cell>
        </row>
        <row r="185">
          <cell r="X185" t="str">
            <v>CB</v>
          </cell>
          <cell r="AE185" t="str">
            <v>31521A</v>
          </cell>
        </row>
        <row r="186">
          <cell r="X186" t="str">
            <v>CB</v>
          </cell>
          <cell r="AE186" t="str">
            <v>31521B</v>
          </cell>
        </row>
        <row r="187">
          <cell r="X187" t="str">
            <v>CB</v>
          </cell>
          <cell r="AE187" t="str">
            <v>31522A</v>
          </cell>
        </row>
        <row r="188">
          <cell r="X188" t="str">
            <v>CB</v>
          </cell>
          <cell r="AE188" t="str">
            <v>31522B</v>
          </cell>
        </row>
        <row r="189">
          <cell r="X189" t="str">
            <v>CB</v>
          </cell>
          <cell r="AE189" t="str">
            <v>31523</v>
          </cell>
        </row>
        <row r="190">
          <cell r="X190" t="str">
            <v>CB</v>
          </cell>
          <cell r="AE190" t="str">
            <v>31524</v>
          </cell>
        </row>
        <row r="191">
          <cell r="X191" t="str">
            <v>CT</v>
          </cell>
          <cell r="AE191" t="str">
            <v>3152CT1</v>
          </cell>
        </row>
        <row r="192">
          <cell r="X192" t="str">
            <v>CT</v>
          </cell>
          <cell r="AE192" t="str">
            <v>3152CT2</v>
          </cell>
        </row>
        <row r="193">
          <cell r="X193" t="str">
            <v>CT</v>
          </cell>
          <cell r="AE193" t="str">
            <v>311534</v>
          </cell>
        </row>
        <row r="194">
          <cell r="X194" t="str">
            <v>CT</v>
          </cell>
          <cell r="AE194" t="str">
            <v>311535</v>
          </cell>
        </row>
        <row r="195">
          <cell r="X195" t="str">
            <v>CB</v>
          </cell>
          <cell r="AE195" t="str">
            <v>31151</v>
          </cell>
        </row>
        <row r="196">
          <cell r="X196" t="str">
            <v>CB</v>
          </cell>
          <cell r="AE196" t="str">
            <v>31152</v>
          </cell>
        </row>
        <row r="197">
          <cell r="X197" t="str">
            <v>CB</v>
          </cell>
          <cell r="AE197" t="str">
            <v>31153</v>
          </cell>
        </row>
        <row r="198">
          <cell r="X198" t="str">
            <v>CT</v>
          </cell>
          <cell r="AE198" t="str">
            <v>311631</v>
          </cell>
        </row>
        <row r="199">
          <cell r="X199" t="str">
            <v>CT</v>
          </cell>
          <cell r="AE199" t="str">
            <v>311632</v>
          </cell>
        </row>
        <row r="200">
          <cell r="X200" t="str">
            <v>LFB</v>
          </cell>
          <cell r="AE200" t="str">
            <v>5060723</v>
          </cell>
        </row>
        <row r="201">
          <cell r="X201" t="str">
            <v>LFB</v>
          </cell>
          <cell r="AE201" t="str">
            <v>5060724</v>
          </cell>
        </row>
        <row r="202">
          <cell r="X202" t="str">
            <v>LFB</v>
          </cell>
          <cell r="AE202" t="str">
            <v>5060726</v>
          </cell>
        </row>
        <row r="203">
          <cell r="X203" t="str">
            <v>LFB</v>
          </cell>
          <cell r="AE203" t="str">
            <v>8800061</v>
          </cell>
        </row>
        <row r="204">
          <cell r="X204" t="str">
            <v>LFB</v>
          </cell>
          <cell r="AE204" t="str">
            <v>8800062</v>
          </cell>
        </row>
        <row r="205">
          <cell r="X205" t="str">
            <v>LFB</v>
          </cell>
          <cell r="AE205" t="str">
            <v>8800063</v>
          </cell>
        </row>
        <row r="206">
          <cell r="X206" t="str">
            <v>NCB</v>
          </cell>
          <cell r="AE206" t="str">
            <v>8800064</v>
          </cell>
        </row>
        <row r="207">
          <cell r="X207" t="str">
            <v>CB</v>
          </cell>
          <cell r="AE207" t="str">
            <v>5061131</v>
          </cell>
        </row>
        <row r="208">
          <cell r="X208" t="str">
            <v>CT</v>
          </cell>
          <cell r="AE208" t="str">
            <v>31325</v>
          </cell>
        </row>
        <row r="209">
          <cell r="X209" t="str">
            <v>CB</v>
          </cell>
          <cell r="AE209" t="str">
            <v>31321</v>
          </cell>
        </row>
        <row r="210">
          <cell r="X210" t="str">
            <v>CB</v>
          </cell>
          <cell r="AE210" t="str">
            <v>31322</v>
          </cell>
        </row>
        <row r="211">
          <cell r="X211" t="str">
            <v>CB</v>
          </cell>
          <cell r="AE211" t="str">
            <v>31323</v>
          </cell>
        </row>
        <row r="212">
          <cell r="X212" t="str">
            <v>CB</v>
          </cell>
          <cell r="AE212" t="str">
            <v>31324</v>
          </cell>
        </row>
        <row r="213">
          <cell r="X213" t="str">
            <v>CT</v>
          </cell>
          <cell r="AE213" t="str">
            <v>313431</v>
          </cell>
        </row>
        <row r="214">
          <cell r="X214" t="str">
            <v>CT</v>
          </cell>
          <cell r="AE214" t="str">
            <v>3154CT1</v>
          </cell>
        </row>
        <row r="215">
          <cell r="X215" t="str">
            <v>CT</v>
          </cell>
          <cell r="AE215" t="str">
            <v>3154CT2</v>
          </cell>
        </row>
        <row r="216">
          <cell r="X216" t="str">
            <v>CB</v>
          </cell>
          <cell r="AE216" t="str">
            <v>50879GEN1</v>
          </cell>
        </row>
        <row r="217">
          <cell r="X217" t="str">
            <v>CT</v>
          </cell>
          <cell r="AE217" t="str">
            <v>10870TURB2</v>
          </cell>
        </row>
        <row r="218">
          <cell r="X218" t="str">
            <v>CT</v>
          </cell>
          <cell r="AE218" t="str">
            <v>10870TURB3</v>
          </cell>
        </row>
        <row r="219">
          <cell r="X219" t="str">
            <v>CT</v>
          </cell>
          <cell r="AE219" t="str">
            <v>10870TURB4</v>
          </cell>
        </row>
        <row r="220">
          <cell r="X220" t="str">
            <v>CT</v>
          </cell>
          <cell r="AE220" t="str">
            <v>10870TURBIN</v>
          </cell>
        </row>
        <row r="221">
          <cell r="X221" t="str">
            <v>CT</v>
          </cell>
          <cell r="AE221" t="str">
            <v>3155CT1</v>
          </cell>
        </row>
        <row r="222">
          <cell r="X222" t="str">
            <v>CT</v>
          </cell>
          <cell r="AE222" t="str">
            <v>3155CT2</v>
          </cell>
        </row>
        <row r="230">
          <cell r="X230" t="str">
            <v>CT</v>
          </cell>
        </row>
        <row r="231">
          <cell r="X231" t="str">
            <v>CT</v>
          </cell>
        </row>
        <row r="232">
          <cell r="X232" t="str">
            <v>CT</v>
          </cell>
        </row>
        <row r="233">
          <cell r="X233" t="str">
            <v>CT</v>
          </cell>
        </row>
        <row r="234">
          <cell r="X234" t="str">
            <v>CT</v>
          </cell>
        </row>
        <row r="235">
          <cell r="X235" t="str">
            <v>CT</v>
          </cell>
        </row>
        <row r="236">
          <cell r="X236" t="str">
            <v>CT</v>
          </cell>
        </row>
        <row r="237">
          <cell r="X237" t="str">
            <v>CT</v>
          </cell>
        </row>
        <row r="238">
          <cell r="X238" t="str">
            <v>CT</v>
          </cell>
        </row>
        <row r="239">
          <cell r="X239" t="str">
            <v>CT</v>
          </cell>
        </row>
        <row r="240">
          <cell r="X240" t="str">
            <v>CT</v>
          </cell>
        </row>
        <row r="241">
          <cell r="X241" t="str">
            <v>CT</v>
          </cell>
        </row>
        <row r="242">
          <cell r="X242" t="str">
            <v>CT</v>
          </cell>
        </row>
        <row r="243">
          <cell r="X243" t="str">
            <v>CT</v>
          </cell>
        </row>
        <row r="244">
          <cell r="X244" t="str">
            <v>CT</v>
          </cell>
        </row>
        <row r="245">
          <cell r="X245" t="str">
            <v>CT</v>
          </cell>
        </row>
        <row r="246">
          <cell r="X246" t="str">
            <v>CT</v>
          </cell>
        </row>
        <row r="247">
          <cell r="X247" t="str">
            <v>CT</v>
          </cell>
        </row>
        <row r="248">
          <cell r="X248" t="str">
            <v>CT</v>
          </cell>
        </row>
        <row r="249">
          <cell r="X249" t="str">
            <v>CT</v>
          </cell>
        </row>
        <row r="250">
          <cell r="X250" t="str">
            <v>CT</v>
          </cell>
        </row>
        <row r="251">
          <cell r="X251" t="str">
            <v>CT</v>
          </cell>
        </row>
        <row r="252">
          <cell r="X252" t="str">
            <v>CT</v>
          </cell>
        </row>
        <row r="253">
          <cell r="X253" t="str">
            <v>CT</v>
          </cell>
        </row>
        <row r="260">
          <cell r="X260" t="str">
            <v>LFB</v>
          </cell>
        </row>
        <row r="261">
          <cell r="X261" t="str">
            <v>LFB</v>
          </cell>
        </row>
        <row r="262">
          <cell r="X262" t="str">
            <v>LFB</v>
          </cell>
        </row>
        <row r="263">
          <cell r="X263" t="str">
            <v>LFB</v>
          </cell>
        </row>
        <row r="264">
          <cell r="X264" t="str">
            <v>LFB</v>
          </cell>
        </row>
        <row r="265">
          <cell r="X265" t="str">
            <v>LFB</v>
          </cell>
        </row>
        <row r="266">
          <cell r="X266" t="str">
            <v>LFB</v>
          </cell>
        </row>
        <row r="267">
          <cell r="X267" t="str">
            <v>LFB</v>
          </cell>
        </row>
        <row r="268">
          <cell r="X268" t="str">
            <v>LFB</v>
          </cell>
        </row>
        <row r="269">
          <cell r="X269" t="str">
            <v>LFB</v>
          </cell>
        </row>
        <row r="270">
          <cell r="X270" t="str">
            <v>CBL</v>
          </cell>
        </row>
        <row r="271">
          <cell r="X271" t="str">
            <v>CBL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DMReport"/>
      <sheetName val="CT"/>
      <sheetName val="DE"/>
      <sheetName val="MD"/>
      <sheetName val="NJ"/>
      <sheetName val="NY"/>
      <sheetName val="P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
      <sheetName val="Summary"/>
      <sheetName val="August 7"/>
      <sheetName val="August 12"/>
      <sheetName val="Phase I"/>
      <sheetName val="PH I Sum"/>
      <sheetName val="CT"/>
      <sheetName val="DE"/>
      <sheetName val="MD"/>
      <sheetName val="NJ"/>
      <sheetName val="NY"/>
      <sheetName val="PA"/>
      <sheetName val="Ver"/>
    </sheetNames>
    <sheetDataSet>
      <sheetData sheetId="10">
        <row r="3">
          <cell r="X3">
            <v>0</v>
          </cell>
          <cell r="AE3" t="str">
            <v>79102301</v>
          </cell>
        </row>
        <row r="4">
          <cell r="X4">
            <v>0</v>
          </cell>
          <cell r="AE4" t="str">
            <v>79102302</v>
          </cell>
        </row>
        <row r="5">
          <cell r="X5" t="str">
            <v>LFB</v>
          </cell>
          <cell r="AE5" t="str">
            <v>2503BLR114</v>
          </cell>
        </row>
        <row r="6">
          <cell r="X6" t="str">
            <v>NCBL</v>
          </cell>
          <cell r="AE6" t="str">
            <v>2503BLR115</v>
          </cell>
        </row>
        <row r="7">
          <cell r="X7" t="str">
            <v>NCBL</v>
          </cell>
          <cell r="AE7" t="str">
            <v>2503BLR116</v>
          </cell>
        </row>
        <row r="8">
          <cell r="X8" t="str">
            <v>NCBL</v>
          </cell>
          <cell r="AE8" t="str">
            <v>2503BLR117</v>
          </cell>
        </row>
        <row r="9">
          <cell r="X9" t="str">
            <v>NCBL</v>
          </cell>
          <cell r="AE9" t="str">
            <v>2503BLR118</v>
          </cell>
        </row>
        <row r="10">
          <cell r="X10">
            <v>0</v>
          </cell>
          <cell r="AE10" t="str">
            <v>2503CT0001</v>
          </cell>
        </row>
        <row r="11">
          <cell r="X11">
            <v>0</v>
          </cell>
          <cell r="AE11" t="str">
            <v>2504120</v>
          </cell>
        </row>
        <row r="12">
          <cell r="X12">
            <v>0</v>
          </cell>
          <cell r="AE12" t="str">
            <v>2504121</v>
          </cell>
        </row>
        <row r="13">
          <cell r="X13">
            <v>0</v>
          </cell>
          <cell r="AE13" t="str">
            <v>2504122</v>
          </cell>
        </row>
        <row r="14">
          <cell r="X14">
            <v>0</v>
          </cell>
          <cell r="AE14" t="str">
            <v>2504CT0001</v>
          </cell>
        </row>
        <row r="15">
          <cell r="X15">
            <v>0</v>
          </cell>
          <cell r="AE15" t="str">
            <v>2504CT0002</v>
          </cell>
        </row>
        <row r="16">
          <cell r="X16" t="str">
            <v>CB</v>
          </cell>
          <cell r="AE16" t="str">
            <v>25351</v>
          </cell>
        </row>
        <row r="17">
          <cell r="X17" t="str">
            <v>CB</v>
          </cell>
          <cell r="AE17" t="str">
            <v>25352</v>
          </cell>
        </row>
        <row r="18">
          <cell r="X18" t="str">
            <v>CB</v>
          </cell>
          <cell r="AE18" t="str">
            <v>25274</v>
          </cell>
        </row>
        <row r="19">
          <cell r="X19" t="str">
            <v>CB</v>
          </cell>
          <cell r="AE19" t="str">
            <v>25275</v>
          </cell>
        </row>
        <row r="20">
          <cell r="X20" t="str">
            <v>CB</v>
          </cell>
          <cell r="AE20" t="str">
            <v>25276</v>
          </cell>
        </row>
        <row r="21">
          <cell r="X21">
            <v>0</v>
          </cell>
          <cell r="AE21" t="str">
            <v>25291</v>
          </cell>
        </row>
        <row r="22">
          <cell r="X22">
            <v>0</v>
          </cell>
          <cell r="AE22" t="str">
            <v>25292</v>
          </cell>
        </row>
        <row r="23">
          <cell r="X23">
            <v>0</v>
          </cell>
          <cell r="AE23" t="str">
            <v>25293</v>
          </cell>
        </row>
        <row r="24">
          <cell r="X24">
            <v>0</v>
          </cell>
          <cell r="AE24" t="str">
            <v>25294</v>
          </cell>
        </row>
        <row r="25">
          <cell r="X25">
            <v>0</v>
          </cell>
          <cell r="AE25" t="str">
            <v>25311</v>
          </cell>
        </row>
        <row r="26">
          <cell r="X26">
            <v>0</v>
          </cell>
          <cell r="AE26" t="str">
            <v>25312</v>
          </cell>
        </row>
        <row r="27">
          <cell r="X27">
            <v>0</v>
          </cell>
          <cell r="AE27" t="str">
            <v>25313</v>
          </cell>
        </row>
        <row r="28">
          <cell r="X28">
            <v>0</v>
          </cell>
          <cell r="AE28" t="str">
            <v>25314</v>
          </cell>
        </row>
        <row r="29">
          <cell r="X29" t="str">
            <v>CB</v>
          </cell>
          <cell r="AE29" t="str">
            <v>60821</v>
          </cell>
        </row>
        <row r="30">
          <cell r="X30" t="str">
            <v>CB</v>
          </cell>
          <cell r="AE30" t="str">
            <v>252611</v>
          </cell>
        </row>
        <row r="31">
          <cell r="X31" t="str">
            <v>CB</v>
          </cell>
          <cell r="AE31" t="str">
            <v>252612</v>
          </cell>
        </row>
        <row r="32">
          <cell r="X32" t="str">
            <v>CB</v>
          </cell>
          <cell r="AE32" t="str">
            <v>252613</v>
          </cell>
        </row>
        <row r="33">
          <cell r="X33">
            <v>0</v>
          </cell>
          <cell r="AE33" t="str">
            <v>108031</v>
          </cell>
        </row>
        <row r="34">
          <cell r="X34">
            <v>0</v>
          </cell>
          <cell r="AE34" t="str">
            <v>108032</v>
          </cell>
        </row>
        <row r="35">
          <cell r="X35">
            <v>0</v>
          </cell>
          <cell r="AE35" t="str">
            <v>106191</v>
          </cell>
        </row>
        <row r="36">
          <cell r="X36">
            <v>0</v>
          </cell>
          <cell r="AE36" t="str">
            <v>50472R1B01</v>
          </cell>
        </row>
        <row r="37">
          <cell r="X37" t="str">
            <v>NCBL</v>
          </cell>
          <cell r="AE37" t="str">
            <v>249020</v>
          </cell>
        </row>
        <row r="38">
          <cell r="X38" t="str">
            <v>NCBL</v>
          </cell>
          <cell r="AE38" t="str">
            <v>249030</v>
          </cell>
        </row>
        <row r="39">
          <cell r="X39">
            <v>0</v>
          </cell>
          <cell r="AE39" t="str">
            <v>2490CT0001</v>
          </cell>
        </row>
        <row r="40">
          <cell r="X40">
            <v>0</v>
          </cell>
          <cell r="AE40" t="str">
            <v>55243CT0005</v>
          </cell>
        </row>
        <row r="41">
          <cell r="X41">
            <v>0</v>
          </cell>
          <cell r="AE41" t="str">
            <v>55243CT0007</v>
          </cell>
        </row>
        <row r="42">
          <cell r="X42">
            <v>0</v>
          </cell>
          <cell r="AE42" t="str">
            <v>55243CT0008</v>
          </cell>
        </row>
        <row r="43">
          <cell r="X43">
            <v>0</v>
          </cell>
          <cell r="AE43" t="str">
            <v>55243CT0009</v>
          </cell>
        </row>
        <row r="44">
          <cell r="X44">
            <v>0</v>
          </cell>
          <cell r="AE44" t="str">
            <v>55243CT0010</v>
          </cell>
        </row>
        <row r="45">
          <cell r="X45">
            <v>0</v>
          </cell>
          <cell r="AE45" t="str">
            <v>55243CT0011</v>
          </cell>
        </row>
        <row r="46">
          <cell r="X46">
            <v>0</v>
          </cell>
          <cell r="AE46" t="str">
            <v>55243CT0012</v>
          </cell>
        </row>
        <row r="47">
          <cell r="X47">
            <v>0</v>
          </cell>
          <cell r="AE47" t="str">
            <v>55243CT0013</v>
          </cell>
        </row>
        <row r="48">
          <cell r="X48">
            <v>0</v>
          </cell>
          <cell r="AE48" t="str">
            <v>55243CT2-1A</v>
          </cell>
        </row>
        <row r="49">
          <cell r="X49">
            <v>0</v>
          </cell>
          <cell r="AE49" t="str">
            <v>55243CT2-1B</v>
          </cell>
        </row>
        <row r="50">
          <cell r="X50">
            <v>0</v>
          </cell>
          <cell r="AE50" t="str">
            <v>55243CT2-2A</v>
          </cell>
        </row>
        <row r="51">
          <cell r="X51">
            <v>0</v>
          </cell>
          <cell r="AE51" t="str">
            <v>55243CT2-2B</v>
          </cell>
        </row>
        <row r="52">
          <cell r="X52">
            <v>0</v>
          </cell>
          <cell r="AE52" t="str">
            <v>55243CT2-3A</v>
          </cell>
        </row>
        <row r="53">
          <cell r="X53">
            <v>0</v>
          </cell>
          <cell r="AE53" t="str">
            <v>55243CT2-3B</v>
          </cell>
        </row>
        <row r="54">
          <cell r="X54">
            <v>0</v>
          </cell>
          <cell r="AE54" t="str">
            <v>55243CT2-4A</v>
          </cell>
        </row>
        <row r="55">
          <cell r="X55">
            <v>0</v>
          </cell>
          <cell r="AE55" t="str">
            <v>55243CT2-4B</v>
          </cell>
        </row>
        <row r="56">
          <cell r="X56">
            <v>0</v>
          </cell>
          <cell r="AE56" t="str">
            <v>55243CT3-1A</v>
          </cell>
        </row>
        <row r="57">
          <cell r="X57">
            <v>0</v>
          </cell>
          <cell r="AE57" t="str">
            <v>55243CT3-1B</v>
          </cell>
        </row>
        <row r="58">
          <cell r="X58">
            <v>0</v>
          </cell>
          <cell r="AE58" t="str">
            <v>55243CT3-2A</v>
          </cell>
        </row>
        <row r="59">
          <cell r="X59">
            <v>0</v>
          </cell>
          <cell r="AE59" t="str">
            <v>55243CT3-2B</v>
          </cell>
        </row>
        <row r="60">
          <cell r="X60">
            <v>0</v>
          </cell>
          <cell r="AE60" t="str">
            <v>55243CT3-3A</v>
          </cell>
        </row>
        <row r="61">
          <cell r="X61">
            <v>0</v>
          </cell>
          <cell r="AE61" t="str">
            <v>55243CT3-3B</v>
          </cell>
        </row>
        <row r="62">
          <cell r="X62">
            <v>0</v>
          </cell>
          <cell r="AE62" t="str">
            <v>55243CT3-4A</v>
          </cell>
        </row>
        <row r="63">
          <cell r="X63">
            <v>0</v>
          </cell>
          <cell r="AE63" t="str">
            <v>55243CT3-4B</v>
          </cell>
        </row>
        <row r="64">
          <cell r="X64">
            <v>0</v>
          </cell>
          <cell r="AE64" t="str">
            <v>55243CT4-1A</v>
          </cell>
        </row>
        <row r="65">
          <cell r="X65">
            <v>0</v>
          </cell>
          <cell r="AE65" t="str">
            <v>55243CT4-1B</v>
          </cell>
        </row>
        <row r="66">
          <cell r="X66">
            <v>0</v>
          </cell>
          <cell r="AE66" t="str">
            <v>55243CT4-2A</v>
          </cell>
        </row>
        <row r="67">
          <cell r="X67">
            <v>0</v>
          </cell>
          <cell r="AE67" t="str">
            <v>55243CT4-2B</v>
          </cell>
        </row>
        <row r="68">
          <cell r="X68">
            <v>0</v>
          </cell>
          <cell r="AE68" t="str">
            <v>55243CT4-3A</v>
          </cell>
        </row>
        <row r="69">
          <cell r="X69">
            <v>0</v>
          </cell>
          <cell r="AE69" t="str">
            <v>55243CT4-3B</v>
          </cell>
        </row>
        <row r="70">
          <cell r="X70">
            <v>0</v>
          </cell>
          <cell r="AE70" t="str">
            <v>55243CT4-4A</v>
          </cell>
        </row>
        <row r="71">
          <cell r="X71">
            <v>0</v>
          </cell>
          <cell r="AE71" t="str">
            <v>55243CT4-4B</v>
          </cell>
        </row>
        <row r="72">
          <cell r="X72" t="str">
            <v>LFB</v>
          </cell>
          <cell r="AE72" t="str">
            <v>890620</v>
          </cell>
        </row>
        <row r="73">
          <cell r="X73" t="str">
            <v>NCBL</v>
          </cell>
          <cell r="AE73" t="str">
            <v>890630</v>
          </cell>
        </row>
        <row r="74">
          <cell r="X74" t="str">
            <v>NCBL</v>
          </cell>
          <cell r="AE74" t="str">
            <v>890640</v>
          </cell>
        </row>
        <row r="75">
          <cell r="X75" t="str">
            <v>NCBL</v>
          </cell>
          <cell r="AE75" t="str">
            <v>890650</v>
          </cell>
        </row>
        <row r="76">
          <cell r="X76">
            <v>0</v>
          </cell>
          <cell r="AE76" t="str">
            <v>8906CT0001</v>
          </cell>
        </row>
        <row r="77">
          <cell r="X77">
            <v>0</v>
          </cell>
          <cell r="AE77" t="str">
            <v>545931</v>
          </cell>
        </row>
        <row r="78">
          <cell r="X78">
            <v>0</v>
          </cell>
          <cell r="AE78" t="str">
            <v>556991</v>
          </cell>
        </row>
        <row r="79">
          <cell r="X79" t="str">
            <v>LFB</v>
          </cell>
          <cell r="AE79" t="str">
            <v>25391</v>
          </cell>
        </row>
        <row r="80">
          <cell r="X80" t="str">
            <v>LFB</v>
          </cell>
          <cell r="AE80" t="str">
            <v>25392</v>
          </cell>
        </row>
        <row r="81">
          <cell r="X81" t="str">
            <v>LFB</v>
          </cell>
          <cell r="AE81" t="str">
            <v>25393</v>
          </cell>
        </row>
        <row r="82">
          <cell r="X82" t="str">
            <v>LFB</v>
          </cell>
          <cell r="AE82" t="str">
            <v>25394</v>
          </cell>
        </row>
        <row r="83">
          <cell r="X83">
            <v>0</v>
          </cell>
          <cell r="AE83" t="str">
            <v>50292GT1</v>
          </cell>
        </row>
        <row r="84">
          <cell r="X84">
            <v>0</v>
          </cell>
          <cell r="AE84" t="str">
            <v>50292GT2</v>
          </cell>
        </row>
        <row r="85">
          <cell r="X85">
            <v>0</v>
          </cell>
          <cell r="AE85" t="str">
            <v>50292GT3</v>
          </cell>
        </row>
        <row r="86">
          <cell r="X86">
            <v>0</v>
          </cell>
          <cell r="AE86" t="str">
            <v>556001</v>
          </cell>
        </row>
        <row r="87">
          <cell r="X87" t="str">
            <v>CB</v>
          </cell>
          <cell r="AE87" t="str">
            <v>10464E0001</v>
          </cell>
        </row>
        <row r="88">
          <cell r="X88" t="str">
            <v>CB</v>
          </cell>
          <cell r="AE88" t="str">
            <v>10464E0002</v>
          </cell>
        </row>
        <row r="89">
          <cell r="X89" t="str">
            <v>CB</v>
          </cell>
          <cell r="AE89" t="str">
            <v>10464E0003</v>
          </cell>
        </row>
        <row r="90">
          <cell r="X90" t="str">
            <v>LFB</v>
          </cell>
          <cell r="AE90" t="str">
            <v>26251</v>
          </cell>
        </row>
        <row r="91">
          <cell r="X91" t="str">
            <v>LFB</v>
          </cell>
          <cell r="AE91" t="str">
            <v>26252</v>
          </cell>
        </row>
        <row r="92">
          <cell r="X92">
            <v>0</v>
          </cell>
          <cell r="AE92" t="str">
            <v>7912BW01</v>
          </cell>
        </row>
        <row r="93">
          <cell r="X93">
            <v>0</v>
          </cell>
          <cell r="AE93" t="str">
            <v>549141</v>
          </cell>
        </row>
        <row r="94">
          <cell r="X94">
            <v>0</v>
          </cell>
          <cell r="AE94" t="str">
            <v>549142</v>
          </cell>
        </row>
        <row r="95">
          <cell r="X95">
            <v>0</v>
          </cell>
          <cell r="AE95" t="str">
            <v>50978A</v>
          </cell>
        </row>
        <row r="96">
          <cell r="X96">
            <v>0</v>
          </cell>
          <cell r="AE96" t="str">
            <v>50978B</v>
          </cell>
        </row>
        <row r="97">
          <cell r="X97">
            <v>0</v>
          </cell>
          <cell r="AE97" t="str">
            <v>106201</v>
          </cell>
        </row>
        <row r="98">
          <cell r="X98" t="str">
            <v>NCBL</v>
          </cell>
          <cell r="AE98" t="str">
            <v>24911</v>
          </cell>
        </row>
        <row r="99">
          <cell r="X99" t="str">
            <v>CB</v>
          </cell>
          <cell r="AE99" t="str">
            <v>25541</v>
          </cell>
        </row>
        <row r="100">
          <cell r="X100" t="str">
            <v>CB</v>
          </cell>
          <cell r="AE100" t="str">
            <v>25542</v>
          </cell>
        </row>
        <row r="101">
          <cell r="X101" t="str">
            <v>CB</v>
          </cell>
          <cell r="AE101" t="str">
            <v>25543</v>
          </cell>
        </row>
        <row r="102">
          <cell r="X102" t="str">
            <v>CB</v>
          </cell>
          <cell r="AE102" t="str">
            <v>25544</v>
          </cell>
        </row>
        <row r="103">
          <cell r="X103" t="str">
            <v>LFB</v>
          </cell>
          <cell r="AE103" t="str">
            <v>24801</v>
          </cell>
        </row>
        <row r="104">
          <cell r="X104" t="str">
            <v>LFB</v>
          </cell>
          <cell r="AE104" t="str">
            <v>24802</v>
          </cell>
        </row>
        <row r="105">
          <cell r="X105" t="str">
            <v>CB</v>
          </cell>
          <cell r="AE105" t="str">
            <v>24803</v>
          </cell>
        </row>
        <row r="106">
          <cell r="X106" t="str">
            <v>CB</v>
          </cell>
          <cell r="AE106" t="str">
            <v>24804</v>
          </cell>
        </row>
        <row r="107">
          <cell r="X107" t="str">
            <v>LFB</v>
          </cell>
          <cell r="AE107" t="str">
            <v>80061</v>
          </cell>
        </row>
        <row r="108">
          <cell r="X108" t="str">
            <v>LFB</v>
          </cell>
          <cell r="AE108" t="str">
            <v>80062</v>
          </cell>
        </row>
        <row r="109">
          <cell r="X109" t="str">
            <v>NCBL</v>
          </cell>
          <cell r="AE109" t="str">
            <v>251110</v>
          </cell>
        </row>
        <row r="110">
          <cell r="X110" t="str">
            <v>NCBL</v>
          </cell>
          <cell r="AE110" t="str">
            <v>251120</v>
          </cell>
        </row>
        <row r="111">
          <cell r="X111">
            <v>0</v>
          </cell>
          <cell r="AE111" t="str">
            <v>2511U00004</v>
          </cell>
        </row>
        <row r="112">
          <cell r="X112">
            <v>0</v>
          </cell>
          <cell r="AE112" t="str">
            <v>2511U00005</v>
          </cell>
        </row>
        <row r="113">
          <cell r="X113">
            <v>0</v>
          </cell>
          <cell r="AE113" t="str">
            <v>2511U00006</v>
          </cell>
        </row>
        <row r="114">
          <cell r="X114">
            <v>0</v>
          </cell>
          <cell r="AE114" t="str">
            <v>2511U00007</v>
          </cell>
        </row>
        <row r="115">
          <cell r="X115">
            <v>0</v>
          </cell>
          <cell r="AE115" t="str">
            <v>2511U00008</v>
          </cell>
        </row>
        <row r="116">
          <cell r="X116">
            <v>0</v>
          </cell>
          <cell r="AE116" t="str">
            <v>2511U00009</v>
          </cell>
        </row>
        <row r="117">
          <cell r="X117">
            <v>0</v>
          </cell>
          <cell r="AE117" t="str">
            <v>2511U00010</v>
          </cell>
        </row>
        <row r="118">
          <cell r="X118">
            <v>0</v>
          </cell>
          <cell r="AE118" t="str">
            <v>2511U00011</v>
          </cell>
        </row>
        <row r="119">
          <cell r="X119">
            <v>0</v>
          </cell>
          <cell r="AE119" t="str">
            <v>2511U00012</v>
          </cell>
        </row>
        <row r="120">
          <cell r="X120">
            <v>0</v>
          </cell>
          <cell r="AE120" t="str">
            <v>2511U00013</v>
          </cell>
        </row>
        <row r="121">
          <cell r="X121">
            <v>0</v>
          </cell>
          <cell r="AE121" t="str">
            <v>2511U00014</v>
          </cell>
        </row>
        <row r="122">
          <cell r="X122">
            <v>0</v>
          </cell>
          <cell r="AE122" t="str">
            <v>2511U00015</v>
          </cell>
        </row>
        <row r="123">
          <cell r="X123">
            <v>0</v>
          </cell>
          <cell r="AE123" t="str">
            <v>2511U00016</v>
          </cell>
        </row>
        <row r="124">
          <cell r="X124">
            <v>0</v>
          </cell>
          <cell r="AE124" t="str">
            <v>2511U00017</v>
          </cell>
        </row>
        <row r="125">
          <cell r="X125">
            <v>0</v>
          </cell>
          <cell r="AE125" t="str">
            <v>2511U00018</v>
          </cell>
        </row>
        <row r="126">
          <cell r="X126">
            <v>0</v>
          </cell>
          <cell r="AE126" t="str">
            <v>2511U00019</v>
          </cell>
        </row>
        <row r="127">
          <cell r="X127">
            <v>0</v>
          </cell>
          <cell r="AE127" t="str">
            <v>101901</v>
          </cell>
        </row>
        <row r="128">
          <cell r="X128">
            <v>0</v>
          </cell>
          <cell r="AE128" t="str">
            <v>2512UGT001</v>
          </cell>
        </row>
        <row r="129">
          <cell r="X129" t="str">
            <v>NCBL</v>
          </cell>
          <cell r="AE129" t="str">
            <v>249360</v>
          </cell>
        </row>
        <row r="130">
          <cell r="X130" t="str">
            <v>NCBL</v>
          </cell>
          <cell r="AE130" t="str">
            <v>249370</v>
          </cell>
        </row>
        <row r="131">
          <cell r="X131" t="str">
            <v>NCBL</v>
          </cell>
          <cell r="AE131" t="str">
            <v>251340</v>
          </cell>
        </row>
        <row r="132">
          <cell r="X132">
            <v>0</v>
          </cell>
          <cell r="AE132" t="str">
            <v>54131NTCT1</v>
          </cell>
        </row>
        <row r="133">
          <cell r="X133">
            <v>0</v>
          </cell>
          <cell r="AE133" t="str">
            <v>5413801GTDB</v>
          </cell>
        </row>
        <row r="134">
          <cell r="X134" t="str">
            <v>NCBL</v>
          </cell>
          <cell r="AE134" t="str">
            <v>251440</v>
          </cell>
        </row>
        <row r="135">
          <cell r="X135" t="str">
            <v>NCBL</v>
          </cell>
          <cell r="AE135" t="str">
            <v>251450</v>
          </cell>
        </row>
        <row r="136">
          <cell r="X136">
            <v>0</v>
          </cell>
          <cell r="AE136" t="str">
            <v>2514U00020</v>
          </cell>
        </row>
        <row r="137">
          <cell r="X137">
            <v>0</v>
          </cell>
          <cell r="AE137" t="str">
            <v>2514U00021</v>
          </cell>
        </row>
        <row r="138">
          <cell r="X138">
            <v>0</v>
          </cell>
          <cell r="AE138" t="str">
            <v>7869UGT011</v>
          </cell>
        </row>
        <row r="139">
          <cell r="X139">
            <v>0</v>
          </cell>
          <cell r="AE139" t="str">
            <v>7869UGT012</v>
          </cell>
        </row>
        <row r="140">
          <cell r="X140">
            <v>0</v>
          </cell>
          <cell r="AE140" t="str">
            <v>7869UGT013</v>
          </cell>
        </row>
        <row r="141">
          <cell r="X141">
            <v>0</v>
          </cell>
          <cell r="AE141" t="str">
            <v>2494CT01-1</v>
          </cell>
        </row>
        <row r="142">
          <cell r="X142">
            <v>0</v>
          </cell>
          <cell r="AE142" t="str">
            <v>2494CT01-2</v>
          </cell>
        </row>
        <row r="143">
          <cell r="X143">
            <v>0</v>
          </cell>
          <cell r="AE143" t="str">
            <v>2494CT01-3</v>
          </cell>
        </row>
        <row r="144">
          <cell r="X144">
            <v>0</v>
          </cell>
          <cell r="AE144" t="str">
            <v>2494CT01-4</v>
          </cell>
        </row>
        <row r="145">
          <cell r="X145">
            <v>0</v>
          </cell>
          <cell r="AE145" t="str">
            <v>2494CT01-5</v>
          </cell>
        </row>
        <row r="146">
          <cell r="X146">
            <v>0</v>
          </cell>
          <cell r="AE146" t="str">
            <v>2494CT01-6</v>
          </cell>
        </row>
        <row r="147">
          <cell r="X147">
            <v>0</v>
          </cell>
          <cell r="AE147" t="str">
            <v>2494CT01-7</v>
          </cell>
        </row>
        <row r="148">
          <cell r="X148">
            <v>0</v>
          </cell>
          <cell r="AE148" t="str">
            <v>2494CT01-8</v>
          </cell>
        </row>
        <row r="149">
          <cell r="X149">
            <v>0</v>
          </cell>
          <cell r="AE149" t="str">
            <v>2494CT02-1</v>
          </cell>
        </row>
        <row r="150">
          <cell r="X150">
            <v>0</v>
          </cell>
          <cell r="AE150" t="str">
            <v>2494CT02-2</v>
          </cell>
        </row>
        <row r="151">
          <cell r="X151">
            <v>0</v>
          </cell>
          <cell r="AE151" t="str">
            <v>2494CT02-3</v>
          </cell>
        </row>
        <row r="152">
          <cell r="X152">
            <v>0</v>
          </cell>
          <cell r="AE152" t="str">
            <v>2494CT02-4</v>
          </cell>
        </row>
        <row r="153">
          <cell r="X153">
            <v>0</v>
          </cell>
          <cell r="AE153" t="str">
            <v>2494CT02-5</v>
          </cell>
        </row>
        <row r="154">
          <cell r="X154">
            <v>0</v>
          </cell>
          <cell r="AE154" t="str">
            <v>2494CT02-6</v>
          </cell>
        </row>
        <row r="155">
          <cell r="X155">
            <v>0</v>
          </cell>
          <cell r="AE155" t="str">
            <v>2494CT02-7</v>
          </cell>
        </row>
        <row r="156">
          <cell r="X156">
            <v>0</v>
          </cell>
          <cell r="AE156" t="str">
            <v>2494CT02-8</v>
          </cell>
        </row>
        <row r="157">
          <cell r="X157">
            <v>0</v>
          </cell>
          <cell r="AE157" t="str">
            <v>2494CT03-1</v>
          </cell>
        </row>
        <row r="158">
          <cell r="X158">
            <v>0</v>
          </cell>
          <cell r="AE158" t="str">
            <v>2494CT03-2</v>
          </cell>
        </row>
        <row r="159">
          <cell r="X159">
            <v>0</v>
          </cell>
          <cell r="AE159" t="str">
            <v>2494CT03-3</v>
          </cell>
        </row>
        <row r="160">
          <cell r="X160">
            <v>0</v>
          </cell>
          <cell r="AE160" t="str">
            <v>2494CT03-4</v>
          </cell>
        </row>
        <row r="161">
          <cell r="X161">
            <v>0</v>
          </cell>
          <cell r="AE161" t="str">
            <v>2494CT03-5</v>
          </cell>
        </row>
        <row r="162">
          <cell r="X162">
            <v>0</v>
          </cell>
          <cell r="AE162" t="str">
            <v>2494CT03-6</v>
          </cell>
        </row>
        <row r="163">
          <cell r="X163">
            <v>0</v>
          </cell>
          <cell r="AE163" t="str">
            <v>2494CT03-7</v>
          </cell>
        </row>
        <row r="164">
          <cell r="X164">
            <v>0</v>
          </cell>
          <cell r="AE164" t="str">
            <v>2494CT03-8</v>
          </cell>
        </row>
        <row r="165">
          <cell r="X165">
            <v>0</v>
          </cell>
          <cell r="AE165" t="str">
            <v>2494CT04-1</v>
          </cell>
        </row>
        <row r="166">
          <cell r="X166">
            <v>0</v>
          </cell>
          <cell r="AE166" t="str">
            <v>2494CT04-2</v>
          </cell>
        </row>
        <row r="167">
          <cell r="X167">
            <v>0</v>
          </cell>
          <cell r="AE167" t="str">
            <v>2494CT04-3</v>
          </cell>
        </row>
        <row r="168">
          <cell r="X168">
            <v>0</v>
          </cell>
          <cell r="AE168" t="str">
            <v>2494CT04-4</v>
          </cell>
        </row>
        <row r="169">
          <cell r="X169">
            <v>0</v>
          </cell>
          <cell r="AE169" t="str">
            <v>2494CT04-5</v>
          </cell>
        </row>
        <row r="170">
          <cell r="X170">
            <v>0</v>
          </cell>
          <cell r="AE170" t="str">
            <v>2494CT04-6</v>
          </cell>
        </row>
        <row r="171">
          <cell r="X171">
            <v>0</v>
          </cell>
          <cell r="AE171" t="str">
            <v>2494CT04-7</v>
          </cell>
        </row>
        <row r="172">
          <cell r="X172">
            <v>0</v>
          </cell>
          <cell r="AE172" t="str">
            <v>2494CT04-8</v>
          </cell>
        </row>
        <row r="173">
          <cell r="X173">
            <v>0</v>
          </cell>
          <cell r="AE173" t="str">
            <v>7914HR01</v>
          </cell>
        </row>
        <row r="174">
          <cell r="X174">
            <v>0</v>
          </cell>
          <cell r="AE174" t="str">
            <v>7914HR02</v>
          </cell>
        </row>
        <row r="175">
          <cell r="X175">
            <v>0</v>
          </cell>
          <cell r="AE175" t="str">
            <v>7913HG01</v>
          </cell>
        </row>
        <row r="176">
          <cell r="X176">
            <v>0</v>
          </cell>
          <cell r="AE176" t="str">
            <v>7913HG02</v>
          </cell>
        </row>
        <row r="177">
          <cell r="X177">
            <v>0</v>
          </cell>
          <cell r="AE177" t="str">
            <v>26281</v>
          </cell>
        </row>
        <row r="178">
          <cell r="X178">
            <v>0</v>
          </cell>
          <cell r="AE178" t="str">
            <v>8007U00001</v>
          </cell>
        </row>
        <row r="179">
          <cell r="X179">
            <v>0</v>
          </cell>
          <cell r="AE179" t="str">
            <v>8007U00002</v>
          </cell>
        </row>
        <row r="180">
          <cell r="X180">
            <v>0</v>
          </cell>
          <cell r="AE180" t="str">
            <v>8007U00003</v>
          </cell>
        </row>
        <row r="181">
          <cell r="X181">
            <v>0</v>
          </cell>
          <cell r="AE181" t="str">
            <v>8007U00004</v>
          </cell>
        </row>
        <row r="182">
          <cell r="X182">
            <v>0</v>
          </cell>
          <cell r="AE182" t="str">
            <v>8007U00005</v>
          </cell>
        </row>
        <row r="183">
          <cell r="X183">
            <v>0</v>
          </cell>
          <cell r="AE183" t="str">
            <v>8007U00006</v>
          </cell>
        </row>
        <row r="184">
          <cell r="X184">
            <v>0</v>
          </cell>
          <cell r="AE184" t="str">
            <v>8007U00007</v>
          </cell>
        </row>
        <row r="185">
          <cell r="X185">
            <v>0</v>
          </cell>
          <cell r="AE185" t="str">
            <v>8007U00008</v>
          </cell>
        </row>
        <row r="186">
          <cell r="X186">
            <v>0</v>
          </cell>
          <cell r="AE186" t="str">
            <v>8007U00009</v>
          </cell>
        </row>
        <row r="187">
          <cell r="X187">
            <v>0</v>
          </cell>
          <cell r="AE187" t="str">
            <v>8007U00010</v>
          </cell>
        </row>
        <row r="188">
          <cell r="X188">
            <v>0</v>
          </cell>
          <cell r="AE188" t="str">
            <v>8007U00011</v>
          </cell>
        </row>
        <row r="189">
          <cell r="X189">
            <v>0</v>
          </cell>
          <cell r="AE189" t="str">
            <v>8007U00012</v>
          </cell>
        </row>
        <row r="190">
          <cell r="X190">
            <v>0</v>
          </cell>
          <cell r="AE190" t="str">
            <v>8007U00013</v>
          </cell>
        </row>
        <row r="191">
          <cell r="X191">
            <v>0</v>
          </cell>
          <cell r="AE191" t="str">
            <v>8007U00014</v>
          </cell>
        </row>
        <row r="192">
          <cell r="X192">
            <v>0</v>
          </cell>
          <cell r="AE192" t="str">
            <v>8007U00015</v>
          </cell>
        </row>
        <row r="193">
          <cell r="X193">
            <v>0</v>
          </cell>
          <cell r="AE193" t="str">
            <v>8007U00016</v>
          </cell>
        </row>
        <row r="194">
          <cell r="X194">
            <v>0</v>
          </cell>
          <cell r="AE194" t="str">
            <v>8007U00017</v>
          </cell>
        </row>
        <row r="195">
          <cell r="X195">
            <v>0</v>
          </cell>
          <cell r="AE195" t="str">
            <v>8007U00018</v>
          </cell>
        </row>
        <row r="196">
          <cell r="X196">
            <v>0</v>
          </cell>
          <cell r="AE196" t="str">
            <v>8007U00019</v>
          </cell>
        </row>
        <row r="197">
          <cell r="X197">
            <v>0</v>
          </cell>
          <cell r="AE197" t="str">
            <v>8007U00020</v>
          </cell>
        </row>
        <row r="198">
          <cell r="X198" t="str">
            <v>NCBL</v>
          </cell>
          <cell r="AE198" t="str">
            <v>2496BLR071</v>
          </cell>
        </row>
        <row r="199">
          <cell r="X199" t="str">
            <v>NCBL</v>
          </cell>
          <cell r="AE199" t="str">
            <v>2496BLR072</v>
          </cell>
        </row>
        <row r="200">
          <cell r="X200" t="str">
            <v>NCBL</v>
          </cell>
          <cell r="AE200" t="str">
            <v>2496BLR081</v>
          </cell>
        </row>
        <row r="201">
          <cell r="X201" t="str">
            <v>LFB</v>
          </cell>
          <cell r="AE201" t="str">
            <v>2496BLR082</v>
          </cell>
        </row>
        <row r="202">
          <cell r="X202" t="str">
            <v>LFB</v>
          </cell>
          <cell r="AE202" t="str">
            <v>2496BLR100</v>
          </cell>
        </row>
        <row r="203">
          <cell r="X203">
            <v>0</v>
          </cell>
          <cell r="AE203" t="str">
            <v>2496CT0003</v>
          </cell>
        </row>
        <row r="204">
          <cell r="X204">
            <v>0</v>
          </cell>
          <cell r="AE204" t="str">
            <v>2496CT0004</v>
          </cell>
        </row>
        <row r="205">
          <cell r="X205">
            <v>0</v>
          </cell>
          <cell r="AE205" t="str">
            <v>2496CT0005</v>
          </cell>
        </row>
        <row r="206">
          <cell r="X206" t="str">
            <v>CBL</v>
          </cell>
          <cell r="AE206" t="str">
            <v>254963</v>
          </cell>
        </row>
        <row r="207">
          <cell r="X207" t="str">
            <v>CBL</v>
          </cell>
          <cell r="AE207" t="str">
            <v>254964</v>
          </cell>
        </row>
        <row r="208">
          <cell r="X208" t="str">
            <v>CB</v>
          </cell>
          <cell r="AE208" t="str">
            <v>254965</v>
          </cell>
        </row>
        <row r="209">
          <cell r="X209" t="str">
            <v>CB</v>
          </cell>
          <cell r="AE209" t="str">
            <v>254966</v>
          </cell>
        </row>
        <row r="210">
          <cell r="X210" t="str">
            <v>CB</v>
          </cell>
          <cell r="AE210" t="str">
            <v>254967</v>
          </cell>
        </row>
        <row r="211">
          <cell r="X211" t="str">
            <v>CB</v>
          </cell>
          <cell r="AE211" t="str">
            <v>254968</v>
          </cell>
        </row>
        <row r="212">
          <cell r="X212">
            <v>0</v>
          </cell>
          <cell r="AE212" t="str">
            <v>504591</v>
          </cell>
        </row>
        <row r="213">
          <cell r="X213">
            <v>0</v>
          </cell>
          <cell r="AE213" t="str">
            <v>504581</v>
          </cell>
        </row>
        <row r="214">
          <cell r="X214">
            <v>0</v>
          </cell>
          <cell r="AE214" t="str">
            <v>540761</v>
          </cell>
        </row>
        <row r="215">
          <cell r="X215">
            <v>0</v>
          </cell>
          <cell r="AE215" t="str">
            <v>504501</v>
          </cell>
        </row>
        <row r="216">
          <cell r="X216">
            <v>0</v>
          </cell>
          <cell r="AE216" t="str">
            <v>504491</v>
          </cell>
        </row>
        <row r="217">
          <cell r="X217">
            <v>0</v>
          </cell>
          <cell r="AE217" t="str">
            <v>504511</v>
          </cell>
        </row>
        <row r="218">
          <cell r="X218">
            <v>0</v>
          </cell>
          <cell r="AE218" t="str">
            <v>545471</v>
          </cell>
        </row>
        <row r="219">
          <cell r="X219">
            <v>0</v>
          </cell>
          <cell r="AE219" t="str">
            <v>545472</v>
          </cell>
        </row>
        <row r="220">
          <cell r="X220">
            <v>0</v>
          </cell>
          <cell r="AE220" t="str">
            <v>545473</v>
          </cell>
        </row>
        <row r="221">
          <cell r="X221">
            <v>0</v>
          </cell>
          <cell r="AE221" t="str">
            <v>545474</v>
          </cell>
        </row>
        <row r="222">
          <cell r="X222">
            <v>0</v>
          </cell>
          <cell r="AE222" t="str">
            <v>54114GT1</v>
          </cell>
        </row>
        <row r="223">
          <cell r="X223">
            <v>0</v>
          </cell>
          <cell r="AE223" t="str">
            <v>54114GT2</v>
          </cell>
        </row>
        <row r="224">
          <cell r="X224">
            <v>0</v>
          </cell>
          <cell r="AE224" t="str">
            <v>5404111854</v>
          </cell>
        </row>
        <row r="225">
          <cell r="X225">
            <v>0</v>
          </cell>
          <cell r="AE225" t="str">
            <v>5404111855</v>
          </cell>
        </row>
        <row r="226">
          <cell r="X226">
            <v>0</v>
          </cell>
          <cell r="AE226" t="str">
            <v>5404111856</v>
          </cell>
        </row>
        <row r="227">
          <cell r="X227" t="str">
            <v>LFB</v>
          </cell>
          <cell r="AE227" t="str">
            <v>26293</v>
          </cell>
        </row>
        <row r="228">
          <cell r="X228" t="str">
            <v>CB</v>
          </cell>
          <cell r="AE228" t="str">
            <v>26294</v>
          </cell>
        </row>
        <row r="229">
          <cell r="X229" t="str">
            <v>CB</v>
          </cell>
          <cell r="AE229" t="str">
            <v>26295</v>
          </cell>
        </row>
        <row r="230">
          <cell r="X230">
            <v>0</v>
          </cell>
          <cell r="AE230" t="str">
            <v>545921</v>
          </cell>
        </row>
        <row r="231">
          <cell r="X231">
            <v>0</v>
          </cell>
          <cell r="AE231" t="str">
            <v>2499CT01-1</v>
          </cell>
        </row>
        <row r="232">
          <cell r="X232">
            <v>0</v>
          </cell>
          <cell r="AE232" t="str">
            <v>2499CT01-2</v>
          </cell>
        </row>
        <row r="233">
          <cell r="X233">
            <v>0</v>
          </cell>
          <cell r="AE233" t="str">
            <v>2499CT01-3</v>
          </cell>
        </row>
        <row r="234">
          <cell r="X234">
            <v>0</v>
          </cell>
          <cell r="AE234" t="str">
            <v>2499CT01-4</v>
          </cell>
        </row>
        <row r="235">
          <cell r="X235">
            <v>0</v>
          </cell>
          <cell r="AE235" t="str">
            <v>2499CT01-5</v>
          </cell>
        </row>
        <row r="236">
          <cell r="X236">
            <v>0</v>
          </cell>
          <cell r="AE236" t="str">
            <v>2499CT01-6</v>
          </cell>
        </row>
        <row r="237">
          <cell r="X237">
            <v>0</v>
          </cell>
          <cell r="AE237" t="str">
            <v>2499CT01-7</v>
          </cell>
        </row>
        <row r="238">
          <cell r="X238">
            <v>0</v>
          </cell>
          <cell r="AE238" t="str">
            <v>2499CT01-8</v>
          </cell>
        </row>
        <row r="239">
          <cell r="X239">
            <v>0</v>
          </cell>
          <cell r="AE239" t="str">
            <v>2499CT02-1</v>
          </cell>
        </row>
        <row r="240">
          <cell r="X240">
            <v>0</v>
          </cell>
          <cell r="AE240" t="str">
            <v>2499CT02-2</v>
          </cell>
        </row>
        <row r="241">
          <cell r="X241">
            <v>0</v>
          </cell>
          <cell r="AE241" t="str">
            <v>2499CT02-3</v>
          </cell>
        </row>
        <row r="242">
          <cell r="X242">
            <v>0</v>
          </cell>
          <cell r="AE242" t="str">
            <v>2499CT02-4</v>
          </cell>
        </row>
        <row r="243">
          <cell r="X243">
            <v>0</v>
          </cell>
          <cell r="AE243" t="str">
            <v>2499CT02-5</v>
          </cell>
        </row>
        <row r="244">
          <cell r="X244">
            <v>0</v>
          </cell>
          <cell r="AE244" t="str">
            <v>2499CT02-6</v>
          </cell>
        </row>
        <row r="245">
          <cell r="X245">
            <v>0</v>
          </cell>
          <cell r="AE245" t="str">
            <v>2499CT02-7</v>
          </cell>
        </row>
        <row r="246">
          <cell r="X246">
            <v>0</v>
          </cell>
          <cell r="AE246" t="str">
            <v>2499CT02-8</v>
          </cell>
        </row>
        <row r="247">
          <cell r="X247">
            <v>0</v>
          </cell>
          <cell r="AE247" t="str">
            <v>541491</v>
          </cell>
        </row>
        <row r="248">
          <cell r="X248">
            <v>0</v>
          </cell>
          <cell r="AE248" t="str">
            <v>7915NO1</v>
          </cell>
        </row>
        <row r="249">
          <cell r="X249" t="str">
            <v>NCBL</v>
          </cell>
          <cell r="AE249" t="str">
            <v>25161</v>
          </cell>
        </row>
        <row r="250">
          <cell r="X250" t="str">
            <v>NCBL</v>
          </cell>
          <cell r="AE250" t="str">
            <v>25162</v>
          </cell>
        </row>
        <row r="251">
          <cell r="X251" t="str">
            <v>NCBL</v>
          </cell>
          <cell r="AE251" t="str">
            <v>25163</v>
          </cell>
        </row>
        <row r="252">
          <cell r="X252" t="str">
            <v>NCBL</v>
          </cell>
          <cell r="AE252" t="str">
            <v>25164</v>
          </cell>
        </row>
        <row r="253">
          <cell r="X253">
            <v>0</v>
          </cell>
          <cell r="AE253" t="str">
            <v>2516UGT001</v>
          </cell>
        </row>
        <row r="254">
          <cell r="X254">
            <v>0</v>
          </cell>
          <cell r="AE254" t="str">
            <v>508551</v>
          </cell>
        </row>
        <row r="255">
          <cell r="X255">
            <v>0</v>
          </cell>
          <cell r="AE255" t="str">
            <v>508552</v>
          </cell>
        </row>
        <row r="256">
          <cell r="X256">
            <v>0</v>
          </cell>
          <cell r="AE256" t="str">
            <v>25943</v>
          </cell>
        </row>
        <row r="257">
          <cell r="X257" t="str">
            <v>LFB</v>
          </cell>
          <cell r="AE257" t="str">
            <v>25945</v>
          </cell>
        </row>
        <row r="258">
          <cell r="X258" t="str">
            <v>LFB</v>
          </cell>
          <cell r="AE258" t="str">
            <v>25946</v>
          </cell>
        </row>
        <row r="259">
          <cell r="X259">
            <v>0</v>
          </cell>
          <cell r="AE259" t="str">
            <v>55786CT01</v>
          </cell>
        </row>
        <row r="260">
          <cell r="X260">
            <v>0</v>
          </cell>
          <cell r="AE260" t="str">
            <v>55786CT02</v>
          </cell>
        </row>
        <row r="261">
          <cell r="X261">
            <v>0</v>
          </cell>
          <cell r="AE261" t="str">
            <v>55787CT01</v>
          </cell>
        </row>
        <row r="262">
          <cell r="X262">
            <v>0</v>
          </cell>
          <cell r="AE262" t="str">
            <v>55787CT02</v>
          </cell>
        </row>
        <row r="263">
          <cell r="X263" t="str">
            <v>NCBL</v>
          </cell>
          <cell r="AE263" t="str">
            <v>25173</v>
          </cell>
        </row>
        <row r="264">
          <cell r="X264" t="str">
            <v>NCBL</v>
          </cell>
          <cell r="AE264" t="str">
            <v>25174</v>
          </cell>
        </row>
        <row r="265">
          <cell r="X265">
            <v>0</v>
          </cell>
          <cell r="AE265" t="str">
            <v>2517UGT001</v>
          </cell>
        </row>
        <row r="266">
          <cell r="X266">
            <v>0</v>
          </cell>
          <cell r="AE266" t="str">
            <v>2517UGT002</v>
          </cell>
        </row>
        <row r="267">
          <cell r="X267">
            <v>0</v>
          </cell>
          <cell r="AE267" t="str">
            <v>2517UGT003</v>
          </cell>
        </row>
        <row r="268">
          <cell r="X268">
            <v>0</v>
          </cell>
          <cell r="AE268" t="str">
            <v>8053PT01</v>
          </cell>
        </row>
        <row r="269">
          <cell r="X269">
            <v>0</v>
          </cell>
          <cell r="AE269" t="str">
            <v>544251</v>
          </cell>
        </row>
        <row r="270">
          <cell r="X270">
            <v>0</v>
          </cell>
          <cell r="AE270" t="str">
            <v>544252</v>
          </cell>
        </row>
        <row r="271">
          <cell r="X271" t="str">
            <v>NCBL</v>
          </cell>
          <cell r="AE271" t="str">
            <v>250010</v>
          </cell>
        </row>
        <row r="272">
          <cell r="X272" t="str">
            <v>NCBL</v>
          </cell>
          <cell r="AE272" t="str">
            <v>250020</v>
          </cell>
        </row>
        <row r="273">
          <cell r="X273" t="str">
            <v>NCBL</v>
          </cell>
          <cell r="AE273" t="str">
            <v>250030</v>
          </cell>
        </row>
        <row r="274">
          <cell r="X274" t="str">
            <v>LFB</v>
          </cell>
          <cell r="AE274" t="str">
            <v>2500BLR001</v>
          </cell>
        </row>
        <row r="275">
          <cell r="X275" t="str">
            <v>NCBL</v>
          </cell>
          <cell r="AE275" t="str">
            <v>2500BLR002</v>
          </cell>
        </row>
        <row r="276">
          <cell r="X276" t="str">
            <v>LFB</v>
          </cell>
          <cell r="AE276" t="str">
            <v>2500BLR003</v>
          </cell>
        </row>
        <row r="277">
          <cell r="X277" t="str">
            <v>NCBL</v>
          </cell>
          <cell r="AE277" t="str">
            <v>2500BLR004</v>
          </cell>
        </row>
        <row r="278">
          <cell r="X278">
            <v>0</v>
          </cell>
          <cell r="AE278" t="str">
            <v>2500CT0001</v>
          </cell>
        </row>
        <row r="279">
          <cell r="X279">
            <v>0</v>
          </cell>
          <cell r="AE279" t="str">
            <v>2500CT0004</v>
          </cell>
        </row>
        <row r="280">
          <cell r="X280">
            <v>0</v>
          </cell>
          <cell r="AE280" t="str">
            <v>2500CT0005</v>
          </cell>
        </row>
        <row r="281">
          <cell r="X281">
            <v>0</v>
          </cell>
          <cell r="AE281" t="str">
            <v>2500CT0006</v>
          </cell>
        </row>
        <row r="282">
          <cell r="X282">
            <v>0</v>
          </cell>
          <cell r="AE282" t="str">
            <v>2500CT0007</v>
          </cell>
        </row>
        <row r="283">
          <cell r="X283">
            <v>0</v>
          </cell>
          <cell r="AE283" t="str">
            <v>2500CT0008</v>
          </cell>
        </row>
        <row r="284">
          <cell r="X284">
            <v>0</v>
          </cell>
          <cell r="AE284" t="str">
            <v>2500CT0009</v>
          </cell>
        </row>
        <row r="285">
          <cell r="X285">
            <v>0</v>
          </cell>
          <cell r="AE285" t="str">
            <v>2500CT0010</v>
          </cell>
        </row>
        <row r="286">
          <cell r="X286">
            <v>0</v>
          </cell>
          <cell r="AE286" t="str">
            <v>2500CT0011</v>
          </cell>
        </row>
        <row r="287">
          <cell r="X287">
            <v>0</v>
          </cell>
          <cell r="AE287" t="str">
            <v>2500CT02-1</v>
          </cell>
        </row>
        <row r="288">
          <cell r="X288">
            <v>0</v>
          </cell>
          <cell r="AE288" t="str">
            <v>2500CT02-2</v>
          </cell>
        </row>
        <row r="289">
          <cell r="X289">
            <v>0</v>
          </cell>
          <cell r="AE289" t="str">
            <v>2500CT02-3</v>
          </cell>
        </row>
        <row r="290">
          <cell r="X290">
            <v>0</v>
          </cell>
          <cell r="AE290" t="str">
            <v>2500CT02-4</v>
          </cell>
        </row>
        <row r="291">
          <cell r="X291">
            <v>0</v>
          </cell>
          <cell r="AE291" t="str">
            <v>2500CT03-1</v>
          </cell>
        </row>
        <row r="292">
          <cell r="X292">
            <v>0</v>
          </cell>
          <cell r="AE292" t="str">
            <v>2500CT03-2</v>
          </cell>
        </row>
        <row r="293">
          <cell r="X293">
            <v>0</v>
          </cell>
          <cell r="AE293" t="str">
            <v>2500CT03-3</v>
          </cell>
        </row>
        <row r="294">
          <cell r="X294">
            <v>0</v>
          </cell>
          <cell r="AE294" t="str">
            <v>2500CT03-4</v>
          </cell>
        </row>
        <row r="295">
          <cell r="X295">
            <v>0</v>
          </cell>
          <cell r="AE295" t="str">
            <v>540341GTDBS</v>
          </cell>
        </row>
        <row r="296">
          <cell r="X296">
            <v>0</v>
          </cell>
          <cell r="AE296" t="str">
            <v>73141</v>
          </cell>
        </row>
        <row r="297">
          <cell r="X297" t="str">
            <v>CB</v>
          </cell>
          <cell r="AE297" t="str">
            <v>26421</v>
          </cell>
        </row>
        <row r="298">
          <cell r="X298" t="str">
            <v>CB</v>
          </cell>
          <cell r="AE298" t="str">
            <v>26422</v>
          </cell>
        </row>
        <row r="299">
          <cell r="X299" t="str">
            <v>CB</v>
          </cell>
          <cell r="AE299" t="str">
            <v>26423</v>
          </cell>
        </row>
        <row r="300">
          <cell r="X300" t="str">
            <v>CB</v>
          </cell>
          <cell r="AE300" t="str">
            <v>26424</v>
          </cell>
        </row>
        <row r="301">
          <cell r="X301" t="str">
            <v>CB</v>
          </cell>
          <cell r="AE301" t="str">
            <v>268210</v>
          </cell>
        </row>
        <row r="302">
          <cell r="X302" t="str">
            <v>CB</v>
          </cell>
          <cell r="AE302" t="str">
            <v>268211</v>
          </cell>
        </row>
        <row r="303">
          <cell r="X303" t="str">
            <v>CBL</v>
          </cell>
          <cell r="AE303" t="str">
            <v>268212</v>
          </cell>
        </row>
        <row r="304">
          <cell r="X304">
            <v>0</v>
          </cell>
          <cell r="AE304" t="str">
            <v>268220</v>
          </cell>
        </row>
        <row r="305">
          <cell r="X305" t="str">
            <v>CBL</v>
          </cell>
          <cell r="AE305" t="str">
            <v>26829</v>
          </cell>
        </row>
        <row r="306">
          <cell r="X306">
            <v>0</v>
          </cell>
          <cell r="AE306" t="str">
            <v>545741</v>
          </cell>
        </row>
        <row r="307">
          <cell r="X307">
            <v>0</v>
          </cell>
          <cell r="AE307" t="str">
            <v>545742</v>
          </cell>
        </row>
        <row r="308">
          <cell r="X308">
            <v>0</v>
          </cell>
          <cell r="AE308" t="str">
            <v>10725CTG101</v>
          </cell>
        </row>
        <row r="309">
          <cell r="X309">
            <v>0</v>
          </cell>
          <cell r="AE309" t="str">
            <v>10725CTG201</v>
          </cell>
        </row>
        <row r="310">
          <cell r="X310">
            <v>0</v>
          </cell>
          <cell r="AE310" t="str">
            <v>10725CTG301</v>
          </cell>
        </row>
        <row r="311">
          <cell r="X311">
            <v>0</v>
          </cell>
          <cell r="AE311" t="str">
            <v>26321</v>
          </cell>
        </row>
        <row r="312">
          <cell r="X312">
            <v>0</v>
          </cell>
          <cell r="AE312" t="str">
            <v>106181</v>
          </cell>
        </row>
        <row r="313">
          <cell r="X313">
            <v>0</v>
          </cell>
          <cell r="AE313" t="str">
            <v>507441</v>
          </cell>
        </row>
        <row r="314">
          <cell r="X314">
            <v>0</v>
          </cell>
          <cell r="AE314" t="str">
            <v>520564</v>
          </cell>
        </row>
        <row r="315">
          <cell r="X315" t="str">
            <v>CB</v>
          </cell>
          <cell r="AE315" t="str">
            <v>50651BLR1</v>
          </cell>
        </row>
        <row r="316">
          <cell r="X316" t="str">
            <v>CB</v>
          </cell>
          <cell r="AE316" t="str">
            <v>50651BLR2</v>
          </cell>
        </row>
        <row r="317">
          <cell r="X317" t="str">
            <v>CB</v>
          </cell>
          <cell r="AE317" t="str">
            <v>50651BLR3</v>
          </cell>
        </row>
        <row r="318">
          <cell r="X318" t="str">
            <v>CB</v>
          </cell>
          <cell r="AE318" t="str">
            <v>50651BLR4</v>
          </cell>
        </row>
        <row r="319">
          <cell r="X319" t="str">
            <v>CB</v>
          </cell>
          <cell r="AE319" t="str">
            <v>50651BLR5</v>
          </cell>
        </row>
        <row r="320">
          <cell r="X320">
            <v>0</v>
          </cell>
          <cell r="AE320" t="str">
            <v>7909VB01</v>
          </cell>
        </row>
        <row r="321">
          <cell r="X321">
            <v>0</v>
          </cell>
          <cell r="AE321" t="str">
            <v>7909VB02</v>
          </cell>
        </row>
        <row r="322">
          <cell r="X322">
            <v>0</v>
          </cell>
          <cell r="AE322" t="str">
            <v>106171</v>
          </cell>
        </row>
        <row r="323">
          <cell r="X323" t="str">
            <v>CBL</v>
          </cell>
          <cell r="AE323" t="str">
            <v>502021</v>
          </cell>
        </row>
        <row r="324">
          <cell r="X324">
            <v>0</v>
          </cell>
          <cell r="AE324" t="str">
            <v>106211</v>
          </cell>
        </row>
        <row r="325">
          <cell r="X325">
            <v>0</v>
          </cell>
          <cell r="AE325" t="str">
            <v>7146UGT007</v>
          </cell>
        </row>
        <row r="326">
          <cell r="X326">
            <v>0</v>
          </cell>
          <cell r="AE326" t="str">
            <v>7146UGT008</v>
          </cell>
        </row>
        <row r="327">
          <cell r="X327">
            <v>0</v>
          </cell>
          <cell r="AE327" t="str">
            <v>7146UGT009</v>
          </cell>
        </row>
        <row r="328">
          <cell r="X328">
            <v>0</v>
          </cell>
          <cell r="AE328" t="str">
            <v>7146UGT013</v>
          </cell>
        </row>
        <row r="329">
          <cell r="X329">
            <v>0</v>
          </cell>
          <cell r="AE329" t="str">
            <v>7146UGT014</v>
          </cell>
        </row>
        <row r="330">
          <cell r="X330" t="str">
            <v>NCBL</v>
          </cell>
          <cell r="AE330" t="str">
            <v>250261</v>
          </cell>
        </row>
        <row r="331">
          <cell r="X331" t="str">
            <v>NCBL</v>
          </cell>
          <cell r="AE331" t="str">
            <v>250262</v>
          </cell>
        </row>
        <row r="332">
          <cell r="X332" t="str">
            <v>NCBL</v>
          </cell>
          <cell r="AE332" t="str">
            <v>250280</v>
          </cell>
        </row>
        <row r="333">
          <cell r="X333" t="str">
            <v>NCBL</v>
          </cell>
          <cell r="AE333" t="str">
            <v>250290</v>
          </cell>
        </row>
        <row r="334">
          <cell r="X334">
            <v>0</v>
          </cell>
          <cell r="AE334" t="str">
            <v>2521UGT001</v>
          </cell>
        </row>
        <row r="340">
          <cell r="X340">
            <v>0</v>
          </cell>
        </row>
        <row r="341">
          <cell r="X341">
            <v>0</v>
          </cell>
        </row>
        <row r="342">
          <cell r="X342">
            <v>0</v>
          </cell>
        </row>
        <row r="343">
          <cell r="X343">
            <v>0</v>
          </cell>
        </row>
        <row r="344">
          <cell r="X344">
            <v>0</v>
          </cell>
        </row>
        <row r="345">
          <cell r="X345">
            <v>0</v>
          </cell>
        </row>
        <row r="346">
          <cell r="X346">
            <v>0</v>
          </cell>
        </row>
        <row r="347">
          <cell r="X347">
            <v>0</v>
          </cell>
        </row>
        <row r="348">
          <cell r="X348">
            <v>0</v>
          </cell>
        </row>
        <row r="349">
          <cell r="X349">
            <v>0</v>
          </cell>
        </row>
        <row r="350">
          <cell r="X350">
            <v>0</v>
          </cell>
        </row>
        <row r="351">
          <cell r="X351">
            <v>0</v>
          </cell>
        </row>
        <row r="352">
          <cell r="X352">
            <v>0</v>
          </cell>
        </row>
        <row r="353">
          <cell r="X353">
            <v>0</v>
          </cell>
        </row>
        <row r="354">
          <cell r="X354">
            <v>0</v>
          </cell>
        </row>
        <row r="355">
          <cell r="X355">
            <v>0</v>
          </cell>
        </row>
        <row r="356">
          <cell r="X356">
            <v>0</v>
          </cell>
        </row>
        <row r="357">
          <cell r="X357">
            <v>0</v>
          </cell>
        </row>
        <row r="358">
          <cell r="X358">
            <v>0</v>
          </cell>
        </row>
        <row r="359">
          <cell r="X359">
            <v>0</v>
          </cell>
        </row>
        <row r="360">
          <cell r="X360">
            <v>0</v>
          </cell>
        </row>
        <row r="361">
          <cell r="X361">
            <v>0</v>
          </cell>
        </row>
        <row r="362">
          <cell r="X362">
            <v>0</v>
          </cell>
        </row>
        <row r="363">
          <cell r="X363">
            <v>0</v>
          </cell>
        </row>
        <row r="364">
          <cell r="X364">
            <v>0</v>
          </cell>
        </row>
        <row r="365">
          <cell r="X365">
            <v>0</v>
          </cell>
        </row>
        <row r="366">
          <cell r="X366">
            <v>0</v>
          </cell>
        </row>
        <row r="367">
          <cell r="X367">
            <v>0</v>
          </cell>
        </row>
        <row r="368">
          <cell r="X368">
            <v>0</v>
          </cell>
        </row>
        <row r="369">
          <cell r="X369">
            <v>0</v>
          </cell>
        </row>
        <row r="370">
          <cell r="X370">
            <v>0</v>
          </cell>
        </row>
        <row r="371">
          <cell r="X371">
            <v>0</v>
          </cell>
        </row>
        <row r="372">
          <cell r="X372">
            <v>0</v>
          </cell>
        </row>
        <row r="373">
          <cell r="X373">
            <v>0</v>
          </cell>
        </row>
        <row r="374">
          <cell r="X374">
            <v>0</v>
          </cell>
        </row>
        <row r="375">
          <cell r="X375">
            <v>0</v>
          </cell>
        </row>
        <row r="376">
          <cell r="X376">
            <v>0</v>
          </cell>
        </row>
        <row r="377">
          <cell r="X377">
            <v>0</v>
          </cell>
        </row>
        <row r="378">
          <cell r="X378">
            <v>0</v>
          </cell>
        </row>
        <row r="379">
          <cell r="X379">
            <v>0</v>
          </cell>
        </row>
        <row r="380">
          <cell r="X380">
            <v>0</v>
          </cell>
        </row>
        <row r="381">
          <cell r="X381">
            <v>0</v>
          </cell>
        </row>
        <row r="382">
          <cell r="X382">
            <v>0</v>
          </cell>
        </row>
        <row r="383">
          <cell r="X383">
            <v>0</v>
          </cell>
        </row>
        <row r="384">
          <cell r="X384">
            <v>0</v>
          </cell>
        </row>
        <row r="385">
          <cell r="X385">
            <v>0</v>
          </cell>
        </row>
        <row r="386">
          <cell r="X386">
            <v>0</v>
          </cell>
        </row>
        <row r="387">
          <cell r="X387">
            <v>0</v>
          </cell>
        </row>
        <row r="388">
          <cell r="X388">
            <v>0</v>
          </cell>
        </row>
        <row r="389">
          <cell r="X389">
            <v>0</v>
          </cell>
        </row>
        <row r="390">
          <cell r="X390">
            <v>0</v>
          </cell>
        </row>
        <row r="391">
          <cell r="X391">
            <v>0</v>
          </cell>
        </row>
        <row r="392">
          <cell r="X392">
            <v>0</v>
          </cell>
        </row>
        <row r="393">
          <cell r="X393">
            <v>0</v>
          </cell>
        </row>
        <row r="394">
          <cell r="X394">
            <v>0</v>
          </cell>
        </row>
        <row r="395">
          <cell r="X395">
            <v>0</v>
          </cell>
        </row>
        <row r="396">
          <cell r="X396">
            <v>0</v>
          </cell>
        </row>
        <row r="397">
          <cell r="X397">
            <v>0</v>
          </cell>
        </row>
        <row r="398">
          <cell r="X398">
            <v>0</v>
          </cell>
        </row>
        <row r="399">
          <cell r="X399">
            <v>0</v>
          </cell>
        </row>
        <row r="400">
          <cell r="X400">
            <v>0</v>
          </cell>
        </row>
        <row r="401">
          <cell r="X401">
            <v>0</v>
          </cell>
        </row>
        <row r="402">
          <cell r="X402">
            <v>0</v>
          </cell>
        </row>
        <row r="403">
          <cell r="X403">
            <v>0</v>
          </cell>
        </row>
        <row r="404">
          <cell r="X404">
            <v>0</v>
          </cell>
        </row>
        <row r="405">
          <cell r="X405">
            <v>0</v>
          </cell>
        </row>
        <row r="406">
          <cell r="X406">
            <v>0</v>
          </cell>
        </row>
        <row r="407">
          <cell r="X407">
            <v>0</v>
          </cell>
        </row>
        <row r="408">
          <cell r="X408">
            <v>0</v>
          </cell>
        </row>
        <row r="409">
          <cell r="X409">
            <v>0</v>
          </cell>
        </row>
        <row r="410">
          <cell r="X410">
            <v>0</v>
          </cell>
        </row>
        <row r="411">
          <cell r="X411">
            <v>0</v>
          </cell>
        </row>
        <row r="412">
          <cell r="X412">
            <v>0</v>
          </cell>
        </row>
        <row r="413">
          <cell r="X413">
            <v>0</v>
          </cell>
        </row>
        <row r="414">
          <cell r="X414">
            <v>0</v>
          </cell>
        </row>
        <row r="415">
          <cell r="X415">
            <v>0</v>
          </cell>
        </row>
        <row r="416">
          <cell r="X416">
            <v>0</v>
          </cell>
        </row>
        <row r="417">
          <cell r="X417">
            <v>0</v>
          </cell>
        </row>
        <row r="418">
          <cell r="X418">
            <v>0</v>
          </cell>
        </row>
        <row r="419">
          <cell r="X419">
            <v>0</v>
          </cell>
        </row>
        <row r="420">
          <cell r="X420">
            <v>0</v>
          </cell>
        </row>
        <row r="421">
          <cell r="X421">
            <v>0</v>
          </cell>
        </row>
        <row r="422">
          <cell r="X422">
            <v>0</v>
          </cell>
        </row>
        <row r="423">
          <cell r="X423">
            <v>0</v>
          </cell>
        </row>
        <row r="424">
          <cell r="X424">
            <v>0</v>
          </cell>
        </row>
        <row r="425">
          <cell r="X425">
            <v>0</v>
          </cell>
        </row>
        <row r="426">
          <cell r="X426">
            <v>0</v>
          </cell>
        </row>
        <row r="427">
          <cell r="X427">
            <v>0</v>
          </cell>
        </row>
        <row r="428">
          <cell r="X428">
            <v>0</v>
          </cell>
        </row>
        <row r="429">
          <cell r="X429">
            <v>0</v>
          </cell>
        </row>
        <row r="430">
          <cell r="X430">
            <v>0</v>
          </cell>
        </row>
        <row r="431">
          <cell r="X431">
            <v>0</v>
          </cell>
        </row>
        <row r="432">
          <cell r="X432">
            <v>0</v>
          </cell>
        </row>
        <row r="433">
          <cell r="X433">
            <v>0</v>
          </cell>
        </row>
        <row r="434">
          <cell r="X434">
            <v>0</v>
          </cell>
        </row>
        <row r="435">
          <cell r="X435">
            <v>0</v>
          </cell>
        </row>
        <row r="436">
          <cell r="X436">
            <v>0</v>
          </cell>
        </row>
        <row r="437">
          <cell r="X437">
            <v>0</v>
          </cell>
        </row>
        <row r="438">
          <cell r="X438">
            <v>0</v>
          </cell>
        </row>
        <row r="439">
          <cell r="X439">
            <v>0</v>
          </cell>
        </row>
        <row r="440">
          <cell r="X440">
            <v>0</v>
          </cell>
        </row>
        <row r="441">
          <cell r="X441">
            <v>0</v>
          </cell>
        </row>
        <row r="442">
          <cell r="X442">
            <v>0</v>
          </cell>
        </row>
        <row r="443">
          <cell r="X443">
            <v>0</v>
          </cell>
        </row>
        <row r="444">
          <cell r="X444">
            <v>0</v>
          </cell>
        </row>
        <row r="445">
          <cell r="X445">
            <v>0</v>
          </cell>
        </row>
        <row r="446">
          <cell r="X446">
            <v>0</v>
          </cell>
        </row>
        <row r="447">
          <cell r="X447">
            <v>0</v>
          </cell>
        </row>
        <row r="448">
          <cell r="X448">
            <v>0</v>
          </cell>
        </row>
        <row r="449">
          <cell r="X449">
            <v>0</v>
          </cell>
        </row>
        <row r="450">
          <cell r="X450">
            <v>0</v>
          </cell>
        </row>
        <row r="451">
          <cell r="X451">
            <v>0</v>
          </cell>
        </row>
        <row r="452">
          <cell r="X452">
            <v>0</v>
          </cell>
        </row>
        <row r="453">
          <cell r="X453">
            <v>0</v>
          </cell>
        </row>
        <row r="454">
          <cell r="X454">
            <v>0</v>
          </cell>
        </row>
        <row r="455">
          <cell r="X455">
            <v>0</v>
          </cell>
        </row>
        <row r="456">
          <cell r="X456">
            <v>0</v>
          </cell>
        </row>
        <row r="457">
          <cell r="X457">
            <v>0</v>
          </cell>
        </row>
        <row r="458">
          <cell r="X458">
            <v>0</v>
          </cell>
        </row>
        <row r="459">
          <cell r="X459">
            <v>0</v>
          </cell>
        </row>
        <row r="460">
          <cell r="X460">
            <v>0</v>
          </cell>
        </row>
        <row r="461">
          <cell r="X461">
            <v>0</v>
          </cell>
        </row>
        <row r="462">
          <cell r="X462">
            <v>0</v>
          </cell>
        </row>
        <row r="463">
          <cell r="X463">
            <v>0</v>
          </cell>
        </row>
        <row r="464">
          <cell r="X464">
            <v>0</v>
          </cell>
        </row>
        <row r="465">
          <cell r="X465">
            <v>0</v>
          </cell>
        </row>
        <row r="466">
          <cell r="X466">
            <v>0</v>
          </cell>
        </row>
        <row r="467">
          <cell r="X467">
            <v>0</v>
          </cell>
        </row>
        <row r="468">
          <cell r="X468">
            <v>0</v>
          </cell>
        </row>
        <row r="469">
          <cell r="X469">
            <v>0</v>
          </cell>
        </row>
        <row r="470">
          <cell r="X470">
            <v>0</v>
          </cell>
        </row>
        <row r="471">
          <cell r="X471">
            <v>0</v>
          </cell>
        </row>
        <row r="472">
          <cell r="X472">
            <v>0</v>
          </cell>
        </row>
        <row r="473">
          <cell r="X473">
            <v>0</v>
          </cell>
        </row>
        <row r="474">
          <cell r="X474">
            <v>0</v>
          </cell>
        </row>
        <row r="480">
          <cell r="X480" t="str">
            <v>LFB</v>
          </cell>
        </row>
        <row r="481">
          <cell r="X481" t="str">
            <v>LFB</v>
          </cell>
        </row>
        <row r="482">
          <cell r="X482" t="str">
            <v>LFB</v>
          </cell>
        </row>
        <row r="483">
          <cell r="X483" t="str">
            <v>LFB</v>
          </cell>
        </row>
        <row r="484">
          <cell r="X484" t="str">
            <v>LFB</v>
          </cell>
        </row>
        <row r="485">
          <cell r="X485" t="str">
            <v>LFB</v>
          </cell>
        </row>
        <row r="486">
          <cell r="X486" t="str">
            <v>LFB</v>
          </cell>
        </row>
        <row r="487">
          <cell r="X487" t="str">
            <v>LFB</v>
          </cell>
        </row>
        <row r="488">
          <cell r="X488" t="str">
            <v>LFB</v>
          </cell>
        </row>
        <row r="489">
          <cell r="X489" t="str">
            <v>LFB</v>
          </cell>
        </row>
        <row r="490">
          <cell r="X490" t="str">
            <v>LFB</v>
          </cell>
        </row>
        <row r="491">
          <cell r="X491" t="str">
            <v>LFB</v>
          </cell>
        </row>
        <row r="492">
          <cell r="X492" t="str">
            <v>LFB</v>
          </cell>
        </row>
        <row r="493">
          <cell r="X493" t="str">
            <v>LFB</v>
          </cell>
        </row>
        <row r="494">
          <cell r="X494" t="str">
            <v>LFB</v>
          </cell>
        </row>
        <row r="495">
          <cell r="X495" t="str">
            <v>LFB</v>
          </cell>
        </row>
        <row r="496">
          <cell r="X496" t="str">
            <v>LFB</v>
          </cell>
        </row>
        <row r="497">
          <cell r="X497" t="str">
            <v>LFB</v>
          </cell>
        </row>
        <row r="498">
          <cell r="X498" t="str">
            <v>CBL</v>
          </cell>
        </row>
        <row r="499">
          <cell r="X499" t="str">
            <v>CBL</v>
          </cell>
        </row>
        <row r="500">
          <cell r="X500" t="str">
            <v>CBL</v>
          </cell>
        </row>
        <row r="501">
          <cell r="X501" t="str">
            <v>CBL</v>
          </cell>
        </row>
        <row r="502">
          <cell r="X502" t="str">
            <v>CBL</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NY0604-GDMReport"/>
    </sheetNames>
    <sheetDataSet>
      <sheetData sheetId="0">
        <row r="8">
          <cell r="J8">
            <v>0.193</v>
          </cell>
          <cell r="K8">
            <v>2331.9</v>
          </cell>
        </row>
        <row r="9">
          <cell r="J9">
            <v>0.191</v>
          </cell>
          <cell r="K9">
            <v>2310.5</v>
          </cell>
        </row>
        <row r="12">
          <cell r="J12">
            <v>0.882</v>
          </cell>
          <cell r="K12">
            <v>9017.2</v>
          </cell>
        </row>
        <row r="13">
          <cell r="J13">
            <v>0.839</v>
          </cell>
          <cell r="K13">
            <v>8580.1</v>
          </cell>
        </row>
        <row r="75">
          <cell r="G75">
            <v>5739</v>
          </cell>
          <cell r="J75">
            <v>4.701</v>
          </cell>
          <cell r="K75">
            <v>59792</v>
          </cell>
        </row>
        <row r="139">
          <cell r="J139">
            <v>1.57</v>
          </cell>
          <cell r="K139">
            <v>24518.7</v>
          </cell>
        </row>
        <row r="140">
          <cell r="J140">
            <v>1.083</v>
          </cell>
          <cell r="K140">
            <v>18565.1</v>
          </cell>
        </row>
        <row r="221">
          <cell r="J221">
            <v>0.893</v>
          </cell>
          <cell r="K221">
            <v>7085.2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A0604-GDMReport"/>
    </sheetNames>
    <sheetDataSet>
      <sheetData sheetId="0">
        <row r="3">
          <cell r="W3" t="str">
            <v>1067632</v>
          </cell>
        </row>
        <row r="4">
          <cell r="W4" t="str">
            <v>1067633</v>
          </cell>
        </row>
        <row r="5">
          <cell r="W5" t="str">
            <v>1067634</v>
          </cell>
        </row>
        <row r="6">
          <cell r="W6" t="str">
            <v>1067635</v>
          </cell>
        </row>
        <row r="7">
          <cell r="W7" t="str">
            <v>553371</v>
          </cell>
        </row>
        <row r="8">
          <cell r="W8" t="str">
            <v>553372</v>
          </cell>
        </row>
        <row r="9">
          <cell r="W9" t="str">
            <v>563974</v>
          </cell>
        </row>
        <row r="10">
          <cell r="W10" t="str">
            <v>551961</v>
          </cell>
        </row>
        <row r="11">
          <cell r="W11" t="str">
            <v>551962</v>
          </cell>
        </row>
        <row r="12">
          <cell r="W12" t="str">
            <v>553778</v>
          </cell>
        </row>
        <row r="13">
          <cell r="W13" t="str">
            <v>553779</v>
          </cell>
        </row>
        <row r="14">
          <cell r="W14" t="str">
            <v>557103</v>
          </cell>
        </row>
        <row r="15">
          <cell r="W15" t="str">
            <v>557104</v>
          </cell>
        </row>
        <row r="17">
          <cell r="W17" t="str">
            <v>553471</v>
          </cell>
        </row>
        <row r="18">
          <cell r="W18" t="str">
            <v>553472</v>
          </cell>
        </row>
        <row r="19">
          <cell r="W19" t="str">
            <v>553473</v>
          </cell>
        </row>
        <row r="20">
          <cell r="W20" t="str">
            <v>553474</v>
          </cell>
        </row>
        <row r="21">
          <cell r="W21" t="str">
            <v>31781</v>
          </cell>
        </row>
        <row r="22">
          <cell r="W22" t="str">
            <v>31782</v>
          </cell>
        </row>
        <row r="24">
          <cell r="W24" t="str">
            <v>556901</v>
          </cell>
        </row>
        <row r="25">
          <cell r="W25" t="str">
            <v>556902</v>
          </cell>
        </row>
        <row r="26">
          <cell r="W26" t="str">
            <v>556903</v>
          </cell>
        </row>
        <row r="27">
          <cell r="W27" t="str">
            <v>556905</v>
          </cell>
        </row>
        <row r="28">
          <cell r="W28" t="str">
            <v>556906</v>
          </cell>
        </row>
        <row r="29">
          <cell r="W29" t="str">
            <v>556907</v>
          </cell>
        </row>
        <row r="30">
          <cell r="W30" t="str">
            <v>60941</v>
          </cell>
        </row>
        <row r="31">
          <cell r="W31" t="str">
            <v>60942</v>
          </cell>
        </row>
        <row r="32">
          <cell r="W32" t="str">
            <v>60943</v>
          </cell>
        </row>
        <row r="33">
          <cell r="W33" t="str">
            <v>31401</v>
          </cell>
        </row>
        <row r="34">
          <cell r="W34" t="str">
            <v>31402</v>
          </cell>
        </row>
        <row r="35">
          <cell r="W35" t="str">
            <v>31403</v>
          </cell>
        </row>
        <row r="36">
          <cell r="W36" t="str">
            <v>30962A</v>
          </cell>
        </row>
        <row r="37">
          <cell r="W37" t="str">
            <v>30962B</v>
          </cell>
        </row>
        <row r="38">
          <cell r="W38" t="str">
            <v>30963</v>
          </cell>
        </row>
        <row r="39">
          <cell r="W39" t="str">
            <v>106411</v>
          </cell>
        </row>
        <row r="40">
          <cell r="W40" t="str">
            <v>106412</v>
          </cell>
        </row>
        <row r="41">
          <cell r="W41" t="str">
            <v>5565412</v>
          </cell>
        </row>
        <row r="42">
          <cell r="W42" t="str">
            <v>5565413</v>
          </cell>
        </row>
        <row r="43">
          <cell r="W43" t="str">
            <v>82261</v>
          </cell>
        </row>
        <row r="44">
          <cell r="W44" t="str">
            <v>10143AAB01</v>
          </cell>
        </row>
        <row r="45">
          <cell r="W45" t="str">
            <v>31181</v>
          </cell>
        </row>
        <row r="46">
          <cell r="W46" t="str">
            <v>31182</v>
          </cell>
        </row>
        <row r="49">
          <cell r="W49" t="str">
            <v>31591</v>
          </cell>
        </row>
        <row r="50">
          <cell r="W50" t="str">
            <v>31592</v>
          </cell>
        </row>
        <row r="51">
          <cell r="W51" t="str">
            <v>801211</v>
          </cell>
        </row>
        <row r="52">
          <cell r="W52" t="str">
            <v>801212</v>
          </cell>
        </row>
        <row r="53">
          <cell r="W53" t="str">
            <v>801221</v>
          </cell>
        </row>
        <row r="54">
          <cell r="W54" t="str">
            <v>801222</v>
          </cell>
        </row>
        <row r="55">
          <cell r="W55" t="str">
            <v>801231</v>
          </cell>
        </row>
        <row r="56">
          <cell r="W56" t="str">
            <v>801232</v>
          </cell>
        </row>
        <row r="57">
          <cell r="W57" t="str">
            <v>801241</v>
          </cell>
        </row>
        <row r="58">
          <cell r="W58" t="str">
            <v>801242</v>
          </cell>
        </row>
        <row r="59">
          <cell r="W59" t="str">
            <v>1060331</v>
          </cell>
        </row>
        <row r="60">
          <cell r="W60" t="str">
            <v>31611</v>
          </cell>
        </row>
        <row r="61">
          <cell r="W61" t="str">
            <v>31612</v>
          </cell>
        </row>
        <row r="62">
          <cell r="W62" t="str">
            <v>31613</v>
          </cell>
        </row>
        <row r="63">
          <cell r="W63" t="str">
            <v>31614</v>
          </cell>
        </row>
        <row r="64">
          <cell r="W64" t="str">
            <v>30981</v>
          </cell>
        </row>
        <row r="65">
          <cell r="W65" t="str">
            <v>30982</v>
          </cell>
        </row>
        <row r="66">
          <cell r="W66" t="str">
            <v>30983</v>
          </cell>
        </row>
        <row r="67">
          <cell r="W67" t="str">
            <v>30984</v>
          </cell>
        </row>
        <row r="69">
          <cell r="W69" t="str">
            <v>500741</v>
          </cell>
        </row>
        <row r="70">
          <cell r="W70" t="str">
            <v>558011</v>
          </cell>
        </row>
        <row r="71">
          <cell r="W71" t="str">
            <v>558012</v>
          </cell>
        </row>
        <row r="72">
          <cell r="W72" t="str">
            <v>558013</v>
          </cell>
        </row>
        <row r="73">
          <cell r="W73" t="str">
            <v>55801AB01</v>
          </cell>
        </row>
        <row r="74">
          <cell r="W74" t="str">
            <v>55801AB02</v>
          </cell>
        </row>
        <row r="75">
          <cell r="W75" t="str">
            <v>55801AB03</v>
          </cell>
        </row>
        <row r="76">
          <cell r="W76" t="str">
            <v>55801AB04</v>
          </cell>
        </row>
        <row r="77">
          <cell r="W77" t="str">
            <v>552981A</v>
          </cell>
        </row>
        <row r="78">
          <cell r="W78" t="str">
            <v>552981B</v>
          </cell>
        </row>
        <row r="79">
          <cell r="W79" t="str">
            <v>552982A</v>
          </cell>
        </row>
        <row r="80">
          <cell r="W80" t="str">
            <v>552982B</v>
          </cell>
        </row>
        <row r="81">
          <cell r="W81" t="str">
            <v>7701PHBLR3</v>
          </cell>
        </row>
        <row r="82">
          <cell r="W82" t="str">
            <v>7701PHBLR4</v>
          </cell>
        </row>
        <row r="83">
          <cell r="W83" t="str">
            <v>7701PHBLR5</v>
          </cell>
        </row>
        <row r="84">
          <cell r="W84" t="str">
            <v>55516CTG1</v>
          </cell>
        </row>
        <row r="85">
          <cell r="W85" t="str">
            <v>55516CTG2</v>
          </cell>
        </row>
        <row r="86">
          <cell r="W86" t="str">
            <v>5013034</v>
          </cell>
        </row>
        <row r="87">
          <cell r="W87" t="str">
            <v>5013035</v>
          </cell>
        </row>
        <row r="88">
          <cell r="W88" t="str">
            <v>1011331</v>
          </cell>
        </row>
        <row r="89">
          <cell r="W89" t="str">
            <v>1011332</v>
          </cell>
        </row>
        <row r="90">
          <cell r="W90" t="str">
            <v>547852</v>
          </cell>
        </row>
        <row r="91">
          <cell r="W91" t="str">
            <v>5478525</v>
          </cell>
        </row>
        <row r="92">
          <cell r="W92" t="str">
            <v>55233EU-1A</v>
          </cell>
        </row>
        <row r="93">
          <cell r="W93" t="str">
            <v>55233EU-1B</v>
          </cell>
        </row>
        <row r="94">
          <cell r="W94" t="str">
            <v>55233EU-2A</v>
          </cell>
        </row>
        <row r="95">
          <cell r="W95" t="str">
            <v>55233EU-2B</v>
          </cell>
        </row>
        <row r="96">
          <cell r="W96" t="str">
            <v>55233EU-3A</v>
          </cell>
        </row>
        <row r="97">
          <cell r="W97" t="str">
            <v>55233EU-3B</v>
          </cell>
        </row>
        <row r="98">
          <cell r="W98" t="str">
            <v>55233EU-4A</v>
          </cell>
        </row>
        <row r="99">
          <cell r="W99" t="str">
            <v>55233EU-4B</v>
          </cell>
        </row>
        <row r="100">
          <cell r="W100" t="str">
            <v>55233EU-5A</v>
          </cell>
        </row>
        <row r="101">
          <cell r="W101" t="str">
            <v>55233EU-5B</v>
          </cell>
        </row>
        <row r="102">
          <cell r="W102" t="str">
            <v>31791</v>
          </cell>
        </row>
        <row r="103">
          <cell r="W103" t="str">
            <v>31792</v>
          </cell>
        </row>
        <row r="104">
          <cell r="W104" t="str">
            <v>31793</v>
          </cell>
        </row>
        <row r="105">
          <cell r="W105" t="str">
            <v>31221</v>
          </cell>
        </row>
        <row r="106">
          <cell r="W106" t="str">
            <v>31222</v>
          </cell>
        </row>
        <row r="107">
          <cell r="W107" t="str">
            <v>31223</v>
          </cell>
        </row>
        <row r="108">
          <cell r="W108" t="str">
            <v>31766</v>
          </cell>
        </row>
        <row r="109">
          <cell r="W109" t="str">
            <v>55976CT101</v>
          </cell>
        </row>
        <row r="110">
          <cell r="W110" t="str">
            <v>55976CT201</v>
          </cell>
        </row>
        <row r="111">
          <cell r="W111" t="str">
            <v>55976CT301</v>
          </cell>
        </row>
        <row r="112">
          <cell r="W112" t="str">
            <v>31361</v>
          </cell>
        </row>
        <row r="113">
          <cell r="W113" t="str">
            <v>31362</v>
          </cell>
        </row>
        <row r="116">
          <cell r="W116" t="str">
            <v>552311</v>
          </cell>
        </row>
        <row r="117">
          <cell r="W117" t="str">
            <v>552312</v>
          </cell>
        </row>
        <row r="118">
          <cell r="W118" t="str">
            <v>55667CT01</v>
          </cell>
        </row>
        <row r="119">
          <cell r="W119" t="str">
            <v>55667CT02</v>
          </cell>
        </row>
        <row r="120">
          <cell r="W120" t="str">
            <v>31481</v>
          </cell>
        </row>
        <row r="121">
          <cell r="W121" t="str">
            <v>31482</v>
          </cell>
        </row>
        <row r="122">
          <cell r="W122" t="str">
            <v>31483</v>
          </cell>
        </row>
        <row r="123">
          <cell r="W123" t="str">
            <v>31484</v>
          </cell>
        </row>
        <row r="124">
          <cell r="W124" t="str">
            <v>3148AUX4B</v>
          </cell>
        </row>
        <row r="125">
          <cell r="W125" t="str">
            <v>5214939</v>
          </cell>
        </row>
        <row r="126">
          <cell r="W126" t="str">
            <v>5214940</v>
          </cell>
        </row>
        <row r="127">
          <cell r="W127" t="str">
            <v>31811</v>
          </cell>
        </row>
        <row r="128">
          <cell r="W128" t="str">
            <v>31812</v>
          </cell>
        </row>
        <row r="129">
          <cell r="W129" t="str">
            <v>31813</v>
          </cell>
        </row>
        <row r="130">
          <cell r="W130" t="str">
            <v>318133</v>
          </cell>
        </row>
        <row r="131">
          <cell r="W131" t="str">
            <v>31491</v>
          </cell>
        </row>
        <row r="132">
          <cell r="W132" t="str">
            <v>31492</v>
          </cell>
        </row>
        <row r="133">
          <cell r="W133" t="str">
            <v>3149AUX1</v>
          </cell>
        </row>
        <row r="134">
          <cell r="W134" t="str">
            <v>3149AUX2</v>
          </cell>
        </row>
        <row r="135">
          <cell r="W135" t="str">
            <v>311131</v>
          </cell>
        </row>
        <row r="136">
          <cell r="W136" t="str">
            <v>311132</v>
          </cell>
        </row>
        <row r="137">
          <cell r="W137" t="str">
            <v>10343SG-101</v>
          </cell>
        </row>
        <row r="138">
          <cell r="W138" t="str">
            <v>31383</v>
          </cell>
        </row>
        <row r="139">
          <cell r="W139" t="str">
            <v>31384</v>
          </cell>
        </row>
        <row r="140">
          <cell r="W140" t="str">
            <v>31385</v>
          </cell>
        </row>
        <row r="141">
          <cell r="W141" t="str">
            <v>545711</v>
          </cell>
        </row>
        <row r="142">
          <cell r="W142" t="str">
            <v>545712</v>
          </cell>
        </row>
        <row r="143">
          <cell r="W143" t="str">
            <v>50888NGC01</v>
          </cell>
        </row>
        <row r="144">
          <cell r="W144" t="str">
            <v>5003931</v>
          </cell>
        </row>
        <row r="145">
          <cell r="W145" t="str">
            <v>55193CT1</v>
          </cell>
        </row>
        <row r="146">
          <cell r="W146" t="str">
            <v>55193CT2</v>
          </cell>
        </row>
        <row r="151">
          <cell r="W151" t="str">
            <v>502792</v>
          </cell>
        </row>
        <row r="152">
          <cell r="W152" t="str">
            <v>507761</v>
          </cell>
        </row>
        <row r="153">
          <cell r="W153" t="str">
            <v>507762</v>
          </cell>
        </row>
        <row r="158">
          <cell r="W158" t="str">
            <v>5414431</v>
          </cell>
        </row>
        <row r="159">
          <cell r="W159" t="str">
            <v>31131</v>
          </cell>
        </row>
        <row r="160">
          <cell r="W160" t="str">
            <v>31132</v>
          </cell>
        </row>
        <row r="161">
          <cell r="W161" t="str">
            <v>31135</v>
          </cell>
        </row>
        <row r="162">
          <cell r="W162" t="str">
            <v>50463328001</v>
          </cell>
        </row>
        <row r="163">
          <cell r="W163" t="str">
            <v>316891</v>
          </cell>
        </row>
        <row r="164">
          <cell r="W164" t="str">
            <v>316892</v>
          </cell>
        </row>
        <row r="165">
          <cell r="W165" t="str">
            <v>31691</v>
          </cell>
        </row>
        <row r="166">
          <cell r="W166" t="str">
            <v>509741</v>
          </cell>
        </row>
        <row r="167">
          <cell r="W167" t="str">
            <v>509742</v>
          </cell>
        </row>
        <row r="168">
          <cell r="W168" t="str">
            <v>31301</v>
          </cell>
        </row>
        <row r="169">
          <cell r="W169" t="str">
            <v>31302</v>
          </cell>
        </row>
        <row r="170">
          <cell r="W170" t="str">
            <v>31311</v>
          </cell>
        </row>
        <row r="171">
          <cell r="W171" t="str">
            <v>31312</v>
          </cell>
        </row>
        <row r="172">
          <cell r="W172" t="str">
            <v>31313</v>
          </cell>
        </row>
        <row r="173">
          <cell r="W173" t="str">
            <v>31314</v>
          </cell>
        </row>
        <row r="176">
          <cell r="W176" t="str">
            <v>88005031801</v>
          </cell>
        </row>
        <row r="177">
          <cell r="W177" t="str">
            <v>546341</v>
          </cell>
        </row>
        <row r="178">
          <cell r="W178" t="str">
            <v>31521A</v>
          </cell>
        </row>
        <row r="179">
          <cell r="W179" t="str">
            <v>31521B</v>
          </cell>
        </row>
        <row r="180">
          <cell r="W180" t="str">
            <v>31522A</v>
          </cell>
        </row>
        <row r="181">
          <cell r="W181" t="str">
            <v>31522B</v>
          </cell>
        </row>
        <row r="182">
          <cell r="W182" t="str">
            <v>31523</v>
          </cell>
        </row>
        <row r="183">
          <cell r="W183" t="str">
            <v>31524</v>
          </cell>
        </row>
        <row r="184">
          <cell r="W184" t="str">
            <v>31151</v>
          </cell>
        </row>
        <row r="185">
          <cell r="W185" t="str">
            <v>31152</v>
          </cell>
        </row>
        <row r="186">
          <cell r="W186" t="str">
            <v>31153</v>
          </cell>
        </row>
        <row r="187">
          <cell r="W187" t="str">
            <v>311631</v>
          </cell>
        </row>
        <row r="188">
          <cell r="W188" t="str">
            <v>311632</v>
          </cell>
        </row>
        <row r="189">
          <cell r="W189" t="str">
            <v>5060723</v>
          </cell>
        </row>
        <row r="190">
          <cell r="W190" t="str">
            <v>5060724</v>
          </cell>
        </row>
        <row r="191">
          <cell r="W191" t="str">
            <v>5060726</v>
          </cell>
        </row>
        <row r="192">
          <cell r="W192" t="str">
            <v>8800061</v>
          </cell>
        </row>
        <row r="193">
          <cell r="W193" t="str">
            <v>8800062</v>
          </cell>
        </row>
        <row r="194">
          <cell r="W194" t="str">
            <v>8800063</v>
          </cell>
        </row>
        <row r="195">
          <cell r="W195" t="str">
            <v>8800064</v>
          </cell>
        </row>
        <row r="201">
          <cell r="W201" t="str">
            <v>5061131</v>
          </cell>
        </row>
        <row r="202">
          <cell r="W202" t="str">
            <v>31325</v>
          </cell>
        </row>
        <row r="203">
          <cell r="W203" t="str">
            <v>50879GEN1</v>
          </cell>
        </row>
        <row r="206">
          <cell r="W206" t="str">
            <v>10870TURB2</v>
          </cell>
        </row>
        <row r="207">
          <cell r="W207" t="str">
            <v>10870TURB3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0726-GDMReport"/>
      <sheetName val="C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MReport"/>
      <sheetName val="DE"/>
      <sheetName val="CT"/>
      <sheetName val="MD"/>
      <sheetName val="NJ"/>
      <sheetName val="NY"/>
      <sheetName val="PA"/>
    </sheetNames>
    <sheetDataSet>
      <sheetData sheetId="0">
        <row r="874">
          <cell r="J874">
            <v>1613.4289999999976</v>
          </cell>
        </row>
        <row r="875">
          <cell r="J875">
            <v>991.5590000000005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GDMReport"/>
    </sheetNames>
    <sheetDataSet>
      <sheetData sheetId="0">
        <row r="60">
          <cell r="J60">
            <v>54.396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3">
          <cell r="AF3" t="str">
            <v>10675UNITA</v>
          </cell>
        </row>
        <row r="4">
          <cell r="AF4" t="str">
            <v>10675UNITB</v>
          </cell>
        </row>
        <row r="5">
          <cell r="AF5" t="str">
            <v>10567GT1</v>
          </cell>
        </row>
        <row r="6">
          <cell r="AF6" t="str">
            <v>54010</v>
          </cell>
        </row>
        <row r="7">
          <cell r="AF7" t="str">
            <v>55042BE1</v>
          </cell>
        </row>
        <row r="8">
          <cell r="AF8" t="str">
            <v>55042BE2</v>
          </cell>
        </row>
        <row r="9">
          <cell r="AF9" t="str">
            <v>568BHB1</v>
          </cell>
        </row>
        <row r="10">
          <cell r="AF10" t="str">
            <v>568BHB2</v>
          </cell>
        </row>
        <row r="11">
          <cell r="AF11" t="str">
            <v>568BHB3</v>
          </cell>
        </row>
        <row r="12">
          <cell r="AF12" t="str">
            <v>568BHB4</v>
          </cell>
        </row>
        <row r="13">
          <cell r="AF13" t="str">
            <v>50498GT</v>
          </cell>
        </row>
        <row r="15">
          <cell r="AF15" t="str">
            <v>54210</v>
          </cell>
        </row>
        <row r="16">
          <cell r="AF16" t="str">
            <v>54211</v>
          </cell>
        </row>
        <row r="17">
          <cell r="AF17" t="str">
            <v>54212</v>
          </cell>
        </row>
        <row r="18">
          <cell r="AF18" t="str">
            <v>54410</v>
          </cell>
        </row>
        <row r="19">
          <cell r="AF19" t="str">
            <v>54411</v>
          </cell>
        </row>
        <row r="20">
          <cell r="AF20" t="str">
            <v>54412</v>
          </cell>
        </row>
        <row r="21">
          <cell r="AF21" t="str">
            <v>54413</v>
          </cell>
        </row>
        <row r="22">
          <cell r="AF22" t="str">
            <v>54414</v>
          </cell>
        </row>
        <row r="23">
          <cell r="AF23" t="str">
            <v>5447</v>
          </cell>
        </row>
        <row r="24">
          <cell r="AF24" t="str">
            <v>5448</v>
          </cell>
        </row>
        <row r="25">
          <cell r="AF25" t="str">
            <v>56110</v>
          </cell>
        </row>
        <row r="26">
          <cell r="AF26" t="str">
            <v>55149LRG1</v>
          </cell>
        </row>
        <row r="27">
          <cell r="AF27" t="str">
            <v>55149LRG2</v>
          </cell>
        </row>
        <row r="28">
          <cell r="AF28" t="str">
            <v>55149LRG3</v>
          </cell>
        </row>
        <row r="29">
          <cell r="AF29" t="str">
            <v>56210</v>
          </cell>
        </row>
        <row r="30">
          <cell r="AF30" t="str">
            <v>5622</v>
          </cell>
        </row>
        <row r="31">
          <cell r="AF31" t="str">
            <v>5623</v>
          </cell>
        </row>
        <row r="32">
          <cell r="AF32" t="str">
            <v>5624</v>
          </cell>
        </row>
        <row r="33">
          <cell r="AF33" t="str">
            <v>55126CT01</v>
          </cell>
        </row>
        <row r="34">
          <cell r="AF34" t="str">
            <v>55126CT02</v>
          </cell>
        </row>
        <row r="35">
          <cell r="AF35" t="str">
            <v>5465</v>
          </cell>
        </row>
        <row r="36">
          <cell r="AF36" t="str">
            <v>5466</v>
          </cell>
        </row>
        <row r="37">
          <cell r="AF37" t="str">
            <v>6156NHB1</v>
          </cell>
        </row>
        <row r="38">
          <cell r="AF38" t="str">
            <v>5481</v>
          </cell>
        </row>
        <row r="39">
          <cell r="AF39" t="str">
            <v>54810</v>
          </cell>
        </row>
        <row r="40">
          <cell r="AF40" t="str">
            <v>5482</v>
          </cell>
        </row>
        <row r="41">
          <cell r="AF41" t="str">
            <v>880022TRBINE</v>
          </cell>
        </row>
        <row r="44">
          <cell r="AF44" t="str">
            <v>546051</v>
          </cell>
        </row>
        <row r="45">
          <cell r="AF45" t="str">
            <v>56311A</v>
          </cell>
        </row>
        <row r="46">
          <cell r="AF46" t="str">
            <v>56311B</v>
          </cell>
        </row>
        <row r="47">
          <cell r="AF47" t="str">
            <v>56312A</v>
          </cell>
        </row>
        <row r="48">
          <cell r="AF48" t="str">
            <v>56312B</v>
          </cell>
        </row>
        <row r="49">
          <cell r="AF49" t="str">
            <v>56313A</v>
          </cell>
        </row>
        <row r="50">
          <cell r="AF50" t="str">
            <v>56313B</v>
          </cell>
        </row>
        <row r="51">
          <cell r="AF51" t="str">
            <v>56314A</v>
          </cell>
        </row>
        <row r="52">
          <cell r="AF52" t="str">
            <v>56314B</v>
          </cell>
        </row>
        <row r="53">
          <cell r="AF53" t="str">
            <v>56510</v>
          </cell>
        </row>
        <row r="54">
          <cell r="AF54" t="str">
            <v>55710</v>
          </cell>
        </row>
        <row r="55">
          <cell r="AF55" t="str">
            <v>55517CT01</v>
          </cell>
        </row>
        <row r="56">
          <cell r="AF56" t="str">
            <v>55517CT02</v>
          </cell>
        </row>
        <row r="57">
          <cell r="AF57" t="str">
            <v>55517CT03</v>
          </cell>
        </row>
        <row r="58">
          <cell r="AF58" t="str">
            <v>55517CT04</v>
          </cell>
        </row>
        <row r="59">
          <cell r="AF59" t="str">
            <v>55517CT05</v>
          </cell>
        </row>
        <row r="60">
          <cell r="AF60" t="str">
            <v>561894</v>
          </cell>
        </row>
        <row r="61">
          <cell r="AF61" t="str">
            <v>561895</v>
          </cell>
        </row>
        <row r="62">
          <cell r="AF62" t="str">
            <v>561896</v>
          </cell>
        </row>
        <row r="63">
          <cell r="J63">
            <v>10.368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604"/>
      <sheetName val="GDMReport"/>
    </sheetNames>
    <sheetDataSet>
      <sheetData sheetId="0">
        <row r="3">
          <cell r="AF3" t="str">
            <v>59111</v>
          </cell>
        </row>
        <row r="4">
          <cell r="AF4" t="str">
            <v>59114</v>
          </cell>
        </row>
        <row r="5">
          <cell r="AF5" t="str">
            <v>59210</v>
          </cell>
        </row>
        <row r="6">
          <cell r="AF6" t="str">
            <v>52193MECCU1</v>
          </cell>
        </row>
        <row r="7">
          <cell r="AF7" t="str">
            <v>52193MECCU2</v>
          </cell>
        </row>
        <row r="8">
          <cell r="AF8" t="str">
            <v>59310</v>
          </cell>
        </row>
        <row r="9">
          <cell r="AF9" t="str">
            <v>5933</v>
          </cell>
        </row>
        <row r="10">
          <cell r="AF10" t="str">
            <v>5934</v>
          </cell>
        </row>
        <row r="11">
          <cell r="AF11" t="str">
            <v>5935</v>
          </cell>
        </row>
        <row r="12">
          <cell r="AF12" t="str">
            <v>7153**3</v>
          </cell>
        </row>
        <row r="13">
          <cell r="AF13" t="str">
            <v>71531</v>
          </cell>
        </row>
        <row r="14">
          <cell r="AF14" t="str">
            <v>71532</v>
          </cell>
        </row>
        <row r="15">
          <cell r="AF15" t="str">
            <v>71535</v>
          </cell>
        </row>
        <row r="16">
          <cell r="AF16" t="str">
            <v>71536</v>
          </cell>
        </row>
        <row r="17">
          <cell r="AF17" t="str">
            <v>71537</v>
          </cell>
        </row>
        <row r="18">
          <cell r="AF18" t="str">
            <v>5941</v>
          </cell>
        </row>
        <row r="19">
          <cell r="AF19" t="str">
            <v>59410</v>
          </cell>
        </row>
        <row r="20">
          <cell r="AF20" t="str">
            <v>5942</v>
          </cell>
        </row>
        <row r="21">
          <cell r="AF21" t="str">
            <v>5943</v>
          </cell>
        </row>
        <row r="22">
          <cell r="AF22" t="str">
            <v>5944</v>
          </cell>
        </row>
        <row r="23">
          <cell r="AF23" t="str">
            <v>59610</v>
          </cell>
        </row>
        <row r="24">
          <cell r="AF24" t="str">
            <v>5991</v>
          </cell>
        </row>
        <row r="25">
          <cell r="AF25" t="str">
            <v>5992</v>
          </cell>
        </row>
        <row r="26">
          <cell r="AF26" t="str">
            <v>5993</v>
          </cell>
        </row>
        <row r="27">
          <cell r="AF27" t="str">
            <v>100301</v>
          </cell>
        </row>
        <row r="28">
          <cell r="AF28" t="str">
            <v>100302</v>
          </cell>
        </row>
        <row r="29">
          <cell r="AF29" t="str">
            <v>100303</v>
          </cell>
        </row>
        <row r="30">
          <cell r="AF30" t="str">
            <v>7318**11</v>
          </cell>
        </row>
        <row r="31">
          <cell r="AF31" t="str">
            <v>79621</v>
          </cell>
        </row>
        <row r="32">
          <cell r="AF32" t="str">
            <v>59710</v>
          </cell>
        </row>
      </sheetData>
      <sheetData sheetId="1">
        <row r="33">
          <cell r="J33">
            <v>57.934000000000005</v>
          </cell>
          <cell r="AK33">
            <v>13.493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
      <sheetName val="Summary"/>
      <sheetName val="August 7"/>
      <sheetName val="August 12"/>
      <sheetName val="Phase I"/>
      <sheetName val="PH I Sum"/>
      <sheetName val="CT"/>
      <sheetName val="DE"/>
      <sheetName val="MD"/>
      <sheetName val="NJ"/>
      <sheetName val="NY"/>
      <sheetName val="PA"/>
      <sheetName val="Ver"/>
      <sheetName val="CT-05"/>
    </sheetNames>
    <sheetDataSet>
      <sheetData sheetId="6">
        <row r="3">
          <cell r="X3" t="str">
            <v>CB</v>
          </cell>
          <cell r="AD3" t="str">
            <v>10675UNITA</v>
          </cell>
        </row>
        <row r="4">
          <cell r="X4" t="str">
            <v>CB</v>
          </cell>
          <cell r="AD4" t="str">
            <v>10675UNITB</v>
          </cell>
        </row>
        <row r="5">
          <cell r="X5">
            <v>0</v>
          </cell>
          <cell r="AD5" t="str">
            <v>10567GT1</v>
          </cell>
        </row>
        <row r="6">
          <cell r="X6">
            <v>0</v>
          </cell>
          <cell r="AD6" t="str">
            <v>54010</v>
          </cell>
        </row>
        <row r="7">
          <cell r="X7">
            <v>0</v>
          </cell>
          <cell r="AD7" t="str">
            <v>55042BE1</v>
          </cell>
        </row>
        <row r="8">
          <cell r="X8">
            <v>0</v>
          </cell>
          <cell r="AD8" t="str">
            <v>55042BE2</v>
          </cell>
        </row>
        <row r="9">
          <cell r="X9" t="str">
            <v>LFB</v>
          </cell>
          <cell r="AD9" t="str">
            <v>568BHB1</v>
          </cell>
        </row>
        <row r="10">
          <cell r="X10" t="str">
            <v>LFB</v>
          </cell>
          <cell r="AD10" t="str">
            <v>568BHB2</v>
          </cell>
        </row>
        <row r="11">
          <cell r="X11" t="str">
            <v>CB</v>
          </cell>
          <cell r="AD11" t="str">
            <v>568BHB3</v>
          </cell>
        </row>
        <row r="12">
          <cell r="X12">
            <v>0</v>
          </cell>
          <cell r="AD12" t="str">
            <v>568BHB4</v>
          </cell>
        </row>
        <row r="13">
          <cell r="X13">
            <v>0</v>
          </cell>
          <cell r="AD13" t="str">
            <v>50498GT</v>
          </cell>
        </row>
        <row r="14">
          <cell r="X14">
            <v>0</v>
          </cell>
          <cell r="AD14" t="str">
            <v>54210</v>
          </cell>
        </row>
        <row r="15">
          <cell r="X15">
            <v>0</v>
          </cell>
          <cell r="AD15" t="str">
            <v>54211</v>
          </cell>
        </row>
        <row r="16">
          <cell r="X16">
            <v>0</v>
          </cell>
          <cell r="AD16" t="str">
            <v>54212</v>
          </cell>
        </row>
        <row r="17">
          <cell r="X17">
            <v>0</v>
          </cell>
          <cell r="AD17" t="str">
            <v>54410</v>
          </cell>
        </row>
        <row r="18">
          <cell r="X18">
            <v>0</v>
          </cell>
          <cell r="AD18" t="str">
            <v>54411</v>
          </cell>
        </row>
        <row r="19">
          <cell r="X19">
            <v>0</v>
          </cell>
          <cell r="AD19" t="str">
            <v>54412</v>
          </cell>
        </row>
        <row r="20">
          <cell r="X20">
            <v>0</v>
          </cell>
          <cell r="AD20" t="str">
            <v>54413</v>
          </cell>
        </row>
        <row r="21">
          <cell r="X21">
            <v>0</v>
          </cell>
          <cell r="AD21" t="str">
            <v>54414</v>
          </cell>
        </row>
        <row r="22">
          <cell r="X22" t="str">
            <v>LFB</v>
          </cell>
          <cell r="AD22" t="str">
            <v>5447</v>
          </cell>
        </row>
        <row r="23">
          <cell r="X23" t="str">
            <v>LFB</v>
          </cell>
          <cell r="AD23" t="str">
            <v>5448</v>
          </cell>
        </row>
        <row r="24">
          <cell r="X24">
            <v>0</v>
          </cell>
          <cell r="AD24" t="str">
            <v>56110</v>
          </cell>
        </row>
        <row r="25">
          <cell r="X25">
            <v>0</v>
          </cell>
          <cell r="AD25" t="str">
            <v>55149LRG1</v>
          </cell>
        </row>
        <row r="26">
          <cell r="X26">
            <v>0</v>
          </cell>
          <cell r="AD26" t="str">
            <v>55149LRG2</v>
          </cell>
        </row>
        <row r="27">
          <cell r="X27">
            <v>0</v>
          </cell>
          <cell r="AD27" t="str">
            <v>55149LRG3</v>
          </cell>
        </row>
        <row r="28">
          <cell r="X28">
            <v>0</v>
          </cell>
          <cell r="AD28" t="str">
            <v>56210</v>
          </cell>
        </row>
        <row r="29">
          <cell r="X29" t="str">
            <v>LFB</v>
          </cell>
          <cell r="AD29" t="str">
            <v>5622</v>
          </cell>
        </row>
        <row r="30">
          <cell r="X30" t="str">
            <v>LFB</v>
          </cell>
          <cell r="AD30" t="str">
            <v>5623</v>
          </cell>
        </row>
        <row r="31">
          <cell r="X31" t="str">
            <v>LFB</v>
          </cell>
          <cell r="AD31" t="str">
            <v>5624</v>
          </cell>
        </row>
        <row r="32">
          <cell r="X32">
            <v>0</v>
          </cell>
          <cell r="AD32" t="str">
            <v>55126CT01</v>
          </cell>
        </row>
        <row r="33">
          <cell r="X33">
            <v>0</v>
          </cell>
          <cell r="AD33" t="str">
            <v>55126CT02</v>
          </cell>
        </row>
        <row r="34">
          <cell r="X34" t="str">
            <v>LFB</v>
          </cell>
          <cell r="AD34" t="str">
            <v>5465</v>
          </cell>
        </row>
        <row r="35">
          <cell r="X35" t="str">
            <v>LFB</v>
          </cell>
          <cell r="AD35" t="str">
            <v>5466</v>
          </cell>
        </row>
        <row r="36">
          <cell r="X36" t="str">
            <v>NCBL</v>
          </cell>
          <cell r="AD36" t="str">
            <v>6156NHB1</v>
          </cell>
        </row>
        <row r="37">
          <cell r="X37" t="str">
            <v>LFB</v>
          </cell>
          <cell r="AD37" t="str">
            <v>5481</v>
          </cell>
        </row>
        <row r="38">
          <cell r="X38">
            <v>0</v>
          </cell>
          <cell r="AD38" t="str">
            <v>54810</v>
          </cell>
        </row>
        <row r="39">
          <cell r="X39" t="str">
            <v>LFB</v>
          </cell>
          <cell r="AD39" t="str">
            <v>5482</v>
          </cell>
        </row>
        <row r="40">
          <cell r="X40">
            <v>0</v>
          </cell>
          <cell r="AD40" t="str">
            <v>880022TRBINE</v>
          </cell>
        </row>
        <row r="41">
          <cell r="X41">
            <v>0</v>
          </cell>
          <cell r="AD41" t="str">
            <v>546051</v>
          </cell>
        </row>
        <row r="42">
          <cell r="X42">
            <v>0</v>
          </cell>
          <cell r="AD42" t="str">
            <v>56311A</v>
          </cell>
        </row>
        <row r="43">
          <cell r="X43">
            <v>0</v>
          </cell>
          <cell r="AD43" t="str">
            <v>56311B</v>
          </cell>
        </row>
        <row r="44">
          <cell r="X44">
            <v>0</v>
          </cell>
          <cell r="AD44" t="str">
            <v>56312A</v>
          </cell>
        </row>
        <row r="45">
          <cell r="X45">
            <v>0</v>
          </cell>
          <cell r="AD45" t="str">
            <v>56312B</v>
          </cell>
        </row>
        <row r="46">
          <cell r="X46">
            <v>0</v>
          </cell>
          <cell r="AD46" t="str">
            <v>56313A</v>
          </cell>
        </row>
        <row r="47">
          <cell r="X47">
            <v>0</v>
          </cell>
          <cell r="AD47" t="str">
            <v>56313B</v>
          </cell>
        </row>
        <row r="48">
          <cell r="X48">
            <v>0</v>
          </cell>
          <cell r="AD48" t="str">
            <v>56314A</v>
          </cell>
        </row>
        <row r="49">
          <cell r="X49">
            <v>0</v>
          </cell>
          <cell r="AD49" t="str">
            <v>56314B</v>
          </cell>
        </row>
        <row r="50">
          <cell r="X50">
            <v>0</v>
          </cell>
          <cell r="AD50" t="str">
            <v>56510</v>
          </cell>
        </row>
        <row r="51">
          <cell r="X51">
            <v>0</v>
          </cell>
          <cell r="AD51" t="str">
            <v>55710</v>
          </cell>
        </row>
        <row r="52">
          <cell r="X52">
            <v>0</v>
          </cell>
          <cell r="AD52" t="str">
            <v>55517CT01</v>
          </cell>
        </row>
        <row r="53">
          <cell r="X53">
            <v>0</v>
          </cell>
          <cell r="AD53" t="str">
            <v>55517CT02</v>
          </cell>
        </row>
        <row r="54">
          <cell r="X54">
            <v>0</v>
          </cell>
          <cell r="AD54" t="str">
            <v>55517CT03</v>
          </cell>
        </row>
        <row r="55">
          <cell r="X55">
            <v>0</v>
          </cell>
          <cell r="AD55" t="str">
            <v>55517CT04</v>
          </cell>
        </row>
        <row r="56">
          <cell r="X56">
            <v>0</v>
          </cell>
          <cell r="AD56" t="str">
            <v>55517CT05</v>
          </cell>
        </row>
        <row r="60">
          <cell r="X60">
            <v>0</v>
          </cell>
        </row>
        <row r="61">
          <cell r="X61">
            <v>0</v>
          </cell>
        </row>
        <row r="62">
          <cell r="X62">
            <v>0</v>
          </cell>
        </row>
        <row r="63">
          <cell r="X63">
            <v>0</v>
          </cell>
        </row>
        <row r="64">
          <cell r="X64">
            <v>0</v>
          </cell>
        </row>
        <row r="65">
          <cell r="X65">
            <v>0</v>
          </cell>
        </row>
        <row r="66">
          <cell r="X66">
            <v>0</v>
          </cell>
        </row>
        <row r="67">
          <cell r="X67">
            <v>0</v>
          </cell>
        </row>
        <row r="68">
          <cell r="X68">
            <v>0</v>
          </cell>
        </row>
        <row r="75">
          <cell r="X75" t="str">
            <v>LFB</v>
          </cell>
        </row>
        <row r="76">
          <cell r="X76" t="str">
            <v>LFB</v>
          </cell>
        </row>
        <row r="77">
          <cell r="X77" t="str">
            <v>LFB</v>
          </cell>
        </row>
        <row r="78">
          <cell r="X78" t="str">
            <v>LFB</v>
          </cell>
        </row>
        <row r="79">
          <cell r="X79" t="str">
            <v>LFB</v>
          </cell>
        </row>
        <row r="80">
          <cell r="X80" t="str">
            <v>LFB</v>
          </cell>
        </row>
        <row r="81">
          <cell r="X81" t="str">
            <v>LFB</v>
          </cell>
        </row>
        <row r="82">
          <cell r="X82" t="str">
            <v>LFB</v>
          </cell>
        </row>
        <row r="83">
          <cell r="X83" t="str">
            <v>LFB</v>
          </cell>
        </row>
        <row r="84">
          <cell r="X84" t="str">
            <v>LFB</v>
          </cell>
        </row>
      </sheetData>
      <sheetData sheetId="7">
        <row r="3">
          <cell r="X3">
            <v>0</v>
          </cell>
          <cell r="AD3" t="str">
            <v>59111</v>
          </cell>
        </row>
        <row r="4">
          <cell r="X4">
            <v>0</v>
          </cell>
          <cell r="AD4" t="str">
            <v>59114</v>
          </cell>
        </row>
        <row r="5">
          <cell r="X5">
            <v>0</v>
          </cell>
          <cell r="AD5" t="str">
            <v>59210</v>
          </cell>
        </row>
        <row r="6">
          <cell r="X6" t="str">
            <v>NCBL</v>
          </cell>
          <cell r="AD6" t="str">
            <v>5219321H701</v>
          </cell>
        </row>
        <row r="7">
          <cell r="X7" t="str">
            <v>NCBL</v>
          </cell>
          <cell r="AD7" t="str">
            <v>5219337H1</v>
          </cell>
        </row>
        <row r="8">
          <cell r="X8" t="str">
            <v>NCBL</v>
          </cell>
          <cell r="AD8" t="str">
            <v>5219342H123</v>
          </cell>
        </row>
        <row r="9">
          <cell r="X9">
            <v>0</v>
          </cell>
          <cell r="AD9" t="str">
            <v>52193MECCU1</v>
          </cell>
        </row>
        <row r="10">
          <cell r="X10">
            <v>0</v>
          </cell>
          <cell r="AD10" t="str">
            <v>59310</v>
          </cell>
        </row>
        <row r="11">
          <cell r="X11" t="str">
            <v>CB</v>
          </cell>
          <cell r="AD11" t="str">
            <v>5933</v>
          </cell>
        </row>
        <row r="12">
          <cell r="X12" t="str">
            <v>CB</v>
          </cell>
          <cell r="AD12" t="str">
            <v>5934</v>
          </cell>
        </row>
        <row r="13">
          <cell r="X13" t="str">
            <v>LFB</v>
          </cell>
          <cell r="AD13" t="str">
            <v>5935</v>
          </cell>
        </row>
        <row r="14">
          <cell r="X14">
            <v>0</v>
          </cell>
          <cell r="AD14" t="str">
            <v>7153**3</v>
          </cell>
        </row>
        <row r="15">
          <cell r="X15">
            <v>0</v>
          </cell>
          <cell r="AD15" t="str">
            <v>71531</v>
          </cell>
        </row>
        <row r="16">
          <cell r="X16">
            <v>0</v>
          </cell>
          <cell r="AD16" t="str">
            <v>71532</v>
          </cell>
        </row>
        <row r="17">
          <cell r="X17">
            <v>0</v>
          </cell>
          <cell r="AD17" t="str">
            <v>71535</v>
          </cell>
        </row>
        <row r="18">
          <cell r="X18">
            <v>0</v>
          </cell>
          <cell r="AD18" t="str">
            <v>71536</v>
          </cell>
        </row>
        <row r="19">
          <cell r="X19">
            <v>0</v>
          </cell>
          <cell r="AD19" t="str">
            <v>71537</v>
          </cell>
        </row>
        <row r="20">
          <cell r="X20" t="str">
            <v>CB</v>
          </cell>
          <cell r="AD20" t="str">
            <v>5941</v>
          </cell>
        </row>
        <row r="21">
          <cell r="X21">
            <v>0</v>
          </cell>
          <cell r="AD21" t="str">
            <v>59410</v>
          </cell>
        </row>
        <row r="22">
          <cell r="X22" t="str">
            <v>CB</v>
          </cell>
          <cell r="AD22" t="str">
            <v>5942</v>
          </cell>
        </row>
        <row r="23">
          <cell r="X23" t="str">
            <v>CB</v>
          </cell>
          <cell r="AD23" t="str">
            <v>5943</v>
          </cell>
        </row>
        <row r="24">
          <cell r="X24" t="str">
            <v>CB</v>
          </cell>
          <cell r="AD24" t="str">
            <v>5944</v>
          </cell>
        </row>
        <row r="25">
          <cell r="X25">
            <v>0</v>
          </cell>
          <cell r="AD25" t="str">
            <v>59610</v>
          </cell>
        </row>
        <row r="26">
          <cell r="X26" t="str">
            <v>LFB</v>
          </cell>
          <cell r="AD26" t="str">
            <v>5991</v>
          </cell>
        </row>
        <row r="27">
          <cell r="X27" t="str">
            <v>LFB</v>
          </cell>
          <cell r="AD27" t="str">
            <v>5992</v>
          </cell>
        </row>
        <row r="28">
          <cell r="X28" t="str">
            <v>LFB</v>
          </cell>
          <cell r="AD28" t="str">
            <v>5993</v>
          </cell>
        </row>
        <row r="29">
          <cell r="X29" t="str">
            <v>CB</v>
          </cell>
          <cell r="AD29" t="str">
            <v>100301</v>
          </cell>
        </row>
        <row r="30">
          <cell r="X30">
            <v>0</v>
          </cell>
          <cell r="AD30" t="str">
            <v>100302</v>
          </cell>
        </row>
        <row r="31">
          <cell r="X31">
            <v>0</v>
          </cell>
          <cell r="AD31" t="str">
            <v>100303</v>
          </cell>
        </row>
        <row r="32">
          <cell r="X32">
            <v>0</v>
          </cell>
          <cell r="AD32" t="str">
            <v>7318**11</v>
          </cell>
        </row>
        <row r="33">
          <cell r="X33">
            <v>0</v>
          </cell>
          <cell r="AD33" t="str">
            <v>79621</v>
          </cell>
        </row>
        <row r="34">
          <cell r="X34">
            <v>0</v>
          </cell>
          <cell r="AD34" t="str">
            <v>59710</v>
          </cell>
        </row>
        <row r="40">
          <cell r="X40">
            <v>0</v>
          </cell>
        </row>
        <row r="41">
          <cell r="X41">
            <v>0</v>
          </cell>
        </row>
        <row r="42">
          <cell r="X42">
            <v>0</v>
          </cell>
        </row>
        <row r="43">
          <cell r="X43">
            <v>0</v>
          </cell>
        </row>
        <row r="44">
          <cell r="X44">
            <v>0</v>
          </cell>
        </row>
        <row r="50">
          <cell r="X50" t="str">
            <v>LFB</v>
          </cell>
        </row>
        <row r="51">
          <cell r="X51" t="str">
            <v>LFB</v>
          </cell>
        </row>
        <row r="52">
          <cell r="X52" t="str">
            <v>LFB</v>
          </cell>
        </row>
        <row r="53">
          <cell r="X53" t="str">
            <v>LFB</v>
          </cell>
        </row>
      </sheetData>
      <sheetData sheetId="8">
        <row r="3">
          <cell r="G3">
            <v>3728</v>
          </cell>
          <cell r="R3">
            <v>1.308</v>
          </cell>
          <cell r="X3" t="str">
            <v>CB</v>
          </cell>
          <cell r="AD3" t="str">
            <v>106781</v>
          </cell>
        </row>
        <row r="4">
          <cell r="G4">
            <v>13243</v>
          </cell>
          <cell r="R4">
            <v>10.511</v>
          </cell>
          <cell r="X4" t="str">
            <v>CB</v>
          </cell>
          <cell r="AD4" t="str">
            <v>6021</v>
          </cell>
        </row>
        <row r="5">
          <cell r="G5">
            <v>13298</v>
          </cell>
          <cell r="R5">
            <v>9.436</v>
          </cell>
          <cell r="X5" t="str">
            <v>CB</v>
          </cell>
          <cell r="AD5" t="str">
            <v>6022</v>
          </cell>
        </row>
        <row r="6">
          <cell r="G6">
            <v>3603</v>
          </cell>
          <cell r="R6">
            <v>12.313</v>
          </cell>
          <cell r="X6" t="str">
            <v>CB</v>
          </cell>
          <cell r="AD6" t="str">
            <v>15521</v>
          </cell>
        </row>
        <row r="7">
          <cell r="G7">
            <v>4255</v>
          </cell>
          <cell r="R7">
            <v>11.602</v>
          </cell>
          <cell r="X7" t="str">
            <v>CB</v>
          </cell>
          <cell r="AD7" t="str">
            <v>15522</v>
          </cell>
        </row>
        <row r="8">
          <cell r="X8">
            <v>0</v>
          </cell>
          <cell r="AD8" t="str">
            <v>1571**GT3</v>
          </cell>
        </row>
        <row r="9">
          <cell r="X9">
            <v>0</v>
          </cell>
          <cell r="AD9" t="str">
            <v>1571**GT4</v>
          </cell>
        </row>
        <row r="10">
          <cell r="X10">
            <v>0</v>
          </cell>
          <cell r="AD10" t="str">
            <v>1571**GT5</v>
          </cell>
        </row>
        <row r="11">
          <cell r="X11">
            <v>0</v>
          </cell>
          <cell r="AD11" t="str">
            <v>1571**GT6</v>
          </cell>
        </row>
        <row r="12">
          <cell r="G12">
            <v>7211</v>
          </cell>
          <cell r="R12">
            <v>20.783</v>
          </cell>
          <cell r="X12" t="str">
            <v>CB</v>
          </cell>
          <cell r="AD12" t="str">
            <v>15711</v>
          </cell>
        </row>
        <row r="13">
          <cell r="G13">
            <v>6484</v>
          </cell>
          <cell r="R13">
            <v>19.138</v>
          </cell>
          <cell r="X13" t="str">
            <v>CB</v>
          </cell>
          <cell r="AD13" t="str">
            <v>15712</v>
          </cell>
        </row>
        <row r="14">
          <cell r="X14" t="str">
            <v>LFB</v>
          </cell>
          <cell r="AD14" t="str">
            <v>15713</v>
          </cell>
        </row>
        <row r="15">
          <cell r="X15" t="str">
            <v>LFB</v>
          </cell>
          <cell r="AD15" t="str">
            <v>15714</v>
          </cell>
        </row>
        <row r="16">
          <cell r="X16">
            <v>0</v>
          </cell>
          <cell r="AD16" t="str">
            <v>1571GT1</v>
          </cell>
        </row>
        <row r="17">
          <cell r="X17">
            <v>0</v>
          </cell>
          <cell r="AD17" t="str">
            <v>1571GT2</v>
          </cell>
        </row>
        <row r="18">
          <cell r="X18">
            <v>0</v>
          </cell>
          <cell r="AD18" t="str">
            <v>1571SMECO</v>
          </cell>
        </row>
        <row r="19">
          <cell r="G19">
            <v>3759</v>
          </cell>
          <cell r="R19">
            <v>7.551</v>
          </cell>
          <cell r="X19" t="str">
            <v>CB</v>
          </cell>
          <cell r="AD19" t="str">
            <v>15721</v>
          </cell>
        </row>
        <row r="20">
          <cell r="G20">
            <v>2724</v>
          </cell>
          <cell r="R20">
            <v>5.752</v>
          </cell>
          <cell r="X20" t="str">
            <v>CB</v>
          </cell>
          <cell r="AD20" t="str">
            <v>15722</v>
          </cell>
        </row>
        <row r="21">
          <cell r="G21">
            <v>3925</v>
          </cell>
          <cell r="R21">
            <v>8.868</v>
          </cell>
          <cell r="X21" t="str">
            <v>CB</v>
          </cell>
          <cell r="AD21" t="str">
            <v>15723</v>
          </cell>
        </row>
        <row r="22">
          <cell r="G22">
            <v>2005</v>
          </cell>
          <cell r="X22">
            <v>0</v>
          </cell>
          <cell r="AD22" t="str">
            <v>1572GT2</v>
          </cell>
        </row>
        <row r="23">
          <cell r="G23">
            <v>1919</v>
          </cell>
          <cell r="X23">
            <v>0</v>
          </cell>
          <cell r="AD23" t="str">
            <v>1572GT3</v>
          </cell>
        </row>
        <row r="24">
          <cell r="X24" t="str">
            <v>LFB</v>
          </cell>
          <cell r="AD24" t="str">
            <v>15533</v>
          </cell>
        </row>
        <row r="25">
          <cell r="X25" t="str">
            <v>LFB</v>
          </cell>
          <cell r="AD25" t="str">
            <v>15541</v>
          </cell>
        </row>
        <row r="26">
          <cell r="G26">
            <v>2679</v>
          </cell>
          <cell r="R26">
            <v>7.744</v>
          </cell>
          <cell r="X26" t="str">
            <v>CB</v>
          </cell>
          <cell r="AD26" t="str">
            <v>15542</v>
          </cell>
        </row>
        <row r="27">
          <cell r="G27">
            <v>7166</v>
          </cell>
          <cell r="R27">
            <v>2.154</v>
          </cell>
          <cell r="X27" t="str">
            <v>CB</v>
          </cell>
          <cell r="AD27" t="str">
            <v>15543</v>
          </cell>
        </row>
        <row r="28">
          <cell r="X28" t="str">
            <v>LFB</v>
          </cell>
          <cell r="AD28" t="str">
            <v>15544</v>
          </cell>
        </row>
        <row r="29">
          <cell r="G29">
            <v>12156</v>
          </cell>
          <cell r="R29">
            <v>29.348</v>
          </cell>
          <cell r="X29" t="str">
            <v>CB</v>
          </cell>
          <cell r="AD29" t="str">
            <v>15731</v>
          </cell>
        </row>
        <row r="30">
          <cell r="G30">
            <v>11795</v>
          </cell>
          <cell r="R30">
            <v>32.149</v>
          </cell>
          <cell r="X30" t="str">
            <v>CB</v>
          </cell>
          <cell r="AD30" t="str">
            <v>15732</v>
          </cell>
        </row>
        <row r="31">
          <cell r="X31">
            <v>0</v>
          </cell>
          <cell r="AD31" t="str">
            <v>1573GT1</v>
          </cell>
        </row>
        <row r="32">
          <cell r="X32">
            <v>0</v>
          </cell>
          <cell r="AD32" t="str">
            <v>1573GT2</v>
          </cell>
        </row>
        <row r="33">
          <cell r="X33">
            <v>0</v>
          </cell>
          <cell r="AD33" t="str">
            <v>1573GT3</v>
          </cell>
        </row>
        <row r="34">
          <cell r="X34">
            <v>0</v>
          </cell>
          <cell r="AD34" t="str">
            <v>1573GT4</v>
          </cell>
        </row>
        <row r="35">
          <cell r="X35">
            <v>0</v>
          </cell>
          <cell r="AD35" t="str">
            <v>1573GT5</v>
          </cell>
        </row>
        <row r="36">
          <cell r="X36">
            <v>0</v>
          </cell>
          <cell r="AD36" t="str">
            <v>1573GT6</v>
          </cell>
        </row>
        <row r="37">
          <cell r="X37">
            <v>0</v>
          </cell>
          <cell r="AD37" t="str">
            <v>15551</v>
          </cell>
        </row>
        <row r="38">
          <cell r="X38">
            <v>0</v>
          </cell>
          <cell r="AD38" t="str">
            <v>15552</v>
          </cell>
        </row>
        <row r="39">
          <cell r="X39">
            <v>0</v>
          </cell>
          <cell r="AD39" t="str">
            <v>15553</v>
          </cell>
        </row>
        <row r="40">
          <cell r="X40">
            <v>0</v>
          </cell>
          <cell r="AD40" t="str">
            <v>15554</v>
          </cell>
        </row>
        <row r="41">
          <cell r="X41">
            <v>0</v>
          </cell>
          <cell r="AD41" t="str">
            <v>15555</v>
          </cell>
        </row>
        <row r="42">
          <cell r="X42">
            <v>0</v>
          </cell>
          <cell r="AD42" t="str">
            <v>15556</v>
          </cell>
        </row>
        <row r="43">
          <cell r="X43">
            <v>0</v>
          </cell>
          <cell r="AD43" t="str">
            <v>15557</v>
          </cell>
        </row>
        <row r="44">
          <cell r="X44">
            <v>0</v>
          </cell>
          <cell r="AD44" t="str">
            <v>15558</v>
          </cell>
        </row>
        <row r="45">
          <cell r="X45">
            <v>0</v>
          </cell>
          <cell r="AD45" t="str">
            <v>548321</v>
          </cell>
        </row>
        <row r="46">
          <cell r="X46">
            <v>0</v>
          </cell>
          <cell r="AD46" t="str">
            <v>548322</v>
          </cell>
        </row>
        <row r="47">
          <cell r="X47">
            <v>0</v>
          </cell>
          <cell r="AD47" t="str">
            <v>1556**51</v>
          </cell>
        </row>
        <row r="48">
          <cell r="X48">
            <v>0</v>
          </cell>
          <cell r="AD48" t="str">
            <v>1556CT1</v>
          </cell>
        </row>
        <row r="49">
          <cell r="X49">
            <v>0</v>
          </cell>
          <cell r="AD49" t="str">
            <v>1556CT2</v>
          </cell>
        </row>
        <row r="50">
          <cell r="X50">
            <v>0</v>
          </cell>
          <cell r="AD50" t="str">
            <v>1556CT3</v>
          </cell>
        </row>
        <row r="51">
          <cell r="X51">
            <v>0</v>
          </cell>
          <cell r="AD51" t="str">
            <v>1556CT4</v>
          </cell>
        </row>
        <row r="52">
          <cell r="X52">
            <v>0</v>
          </cell>
          <cell r="AD52" t="str">
            <v>1557CT1</v>
          </cell>
        </row>
        <row r="53">
          <cell r="X53">
            <v>0</v>
          </cell>
          <cell r="AD53" t="str">
            <v>1557CT2</v>
          </cell>
        </row>
        <row r="54">
          <cell r="X54">
            <v>0</v>
          </cell>
          <cell r="AD54" t="str">
            <v>1557CT3</v>
          </cell>
        </row>
        <row r="55">
          <cell r="X55">
            <v>0</v>
          </cell>
          <cell r="AD55" t="str">
            <v>1557CT4</v>
          </cell>
        </row>
        <row r="56">
          <cell r="G56">
            <v>1713</v>
          </cell>
          <cell r="R56">
            <v>3.811</v>
          </cell>
          <cell r="X56" t="str">
            <v>CB</v>
          </cell>
          <cell r="AD56" t="str">
            <v>157011</v>
          </cell>
        </row>
        <row r="57">
          <cell r="G57">
            <v>378</v>
          </cell>
          <cell r="R57">
            <v>1.219</v>
          </cell>
          <cell r="X57" t="str">
            <v>CBL</v>
          </cell>
          <cell r="AD57" t="str">
            <v>15709</v>
          </cell>
        </row>
        <row r="58">
          <cell r="X58" t="str">
            <v>LFB</v>
          </cell>
          <cell r="AD58" t="str">
            <v>15594</v>
          </cell>
        </row>
        <row r="59">
          <cell r="X59">
            <v>0</v>
          </cell>
          <cell r="AD59" t="str">
            <v>1559CT6</v>
          </cell>
        </row>
        <row r="60">
          <cell r="X60">
            <v>0</v>
          </cell>
          <cell r="AD60" t="str">
            <v>1559CT7</v>
          </cell>
        </row>
        <row r="61">
          <cell r="X61">
            <v>0</v>
          </cell>
          <cell r="AD61" t="str">
            <v>1559CT8</v>
          </cell>
        </row>
        <row r="62">
          <cell r="X62">
            <v>0</v>
          </cell>
          <cell r="AD62" t="str">
            <v>156410</v>
          </cell>
        </row>
        <row r="63">
          <cell r="X63" t="str">
            <v>LFB</v>
          </cell>
          <cell r="AD63" t="str">
            <v>15648</v>
          </cell>
        </row>
        <row r="64">
          <cell r="X64">
            <v>0</v>
          </cell>
          <cell r="AD64" t="str">
            <v>1560CT5</v>
          </cell>
        </row>
        <row r="70">
          <cell r="X70">
            <v>0</v>
          </cell>
        </row>
        <row r="71">
          <cell r="X71">
            <v>0</v>
          </cell>
        </row>
        <row r="72">
          <cell r="X72">
            <v>0</v>
          </cell>
        </row>
        <row r="73">
          <cell r="X73">
            <v>0</v>
          </cell>
        </row>
        <row r="74">
          <cell r="X74">
            <v>0</v>
          </cell>
        </row>
        <row r="75">
          <cell r="X75">
            <v>0</v>
          </cell>
        </row>
        <row r="76">
          <cell r="X76">
            <v>0</v>
          </cell>
        </row>
        <row r="77">
          <cell r="X77">
            <v>0</v>
          </cell>
        </row>
        <row r="78">
          <cell r="X78">
            <v>0</v>
          </cell>
        </row>
        <row r="79">
          <cell r="X79">
            <v>0</v>
          </cell>
        </row>
        <row r="80">
          <cell r="X80">
            <v>0</v>
          </cell>
        </row>
        <row r="81">
          <cell r="X81">
            <v>0</v>
          </cell>
        </row>
        <row r="82">
          <cell r="X82">
            <v>0</v>
          </cell>
        </row>
        <row r="83">
          <cell r="X83">
            <v>0</v>
          </cell>
        </row>
        <row r="84">
          <cell r="X84">
            <v>0</v>
          </cell>
        </row>
        <row r="85">
          <cell r="X85">
            <v>0</v>
          </cell>
        </row>
        <row r="86">
          <cell r="X86">
            <v>0</v>
          </cell>
        </row>
        <row r="87">
          <cell r="X87">
            <v>0</v>
          </cell>
        </row>
        <row r="88">
          <cell r="X88">
            <v>0</v>
          </cell>
        </row>
        <row r="89">
          <cell r="X89">
            <v>0</v>
          </cell>
        </row>
        <row r="90">
          <cell r="X90">
            <v>0</v>
          </cell>
        </row>
        <row r="91">
          <cell r="F91">
            <v>5.857142857142857</v>
          </cell>
          <cell r="G91">
            <v>4224</v>
          </cell>
          <cell r="I91">
            <v>13.102200000000002</v>
          </cell>
          <cell r="J91">
            <v>8.1568</v>
          </cell>
          <cell r="K91">
            <v>3.52965435</v>
          </cell>
          <cell r="L91">
            <v>17.72934565</v>
          </cell>
          <cell r="R91">
            <v>21.259</v>
          </cell>
        </row>
        <row r="95">
          <cell r="X95" t="str">
            <v>LFB</v>
          </cell>
        </row>
        <row r="96">
          <cell r="X96" t="str">
            <v>LFB</v>
          </cell>
        </row>
        <row r="97">
          <cell r="X97" t="str">
            <v>LFB</v>
          </cell>
        </row>
        <row r="98">
          <cell r="X98" t="str">
            <v>LFB</v>
          </cell>
        </row>
        <row r="99">
          <cell r="X99" t="str">
            <v>LFB</v>
          </cell>
        </row>
        <row r="100">
          <cell r="X100" t="str">
            <v>LFB</v>
          </cell>
        </row>
        <row r="101">
          <cell r="X101" t="str">
            <v>LFB</v>
          </cell>
        </row>
        <row r="102">
          <cell r="X102" t="str">
            <v>CBL</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604"/>
      <sheetName val="MD0726-GDMReport"/>
      <sheetName val="CB"/>
    </sheetNames>
    <sheetDataSet>
      <sheetData sheetId="0">
        <row r="3">
          <cell r="AF3" t="str">
            <v>106781</v>
          </cell>
        </row>
        <row r="4">
          <cell r="AF4" t="str">
            <v>6021</v>
          </cell>
        </row>
        <row r="5">
          <cell r="AF5" t="str">
            <v>6022</v>
          </cell>
        </row>
        <row r="6">
          <cell r="AF6" t="str">
            <v>15521</v>
          </cell>
        </row>
        <row r="7">
          <cell r="AF7" t="str">
            <v>15522</v>
          </cell>
        </row>
        <row r="8">
          <cell r="AF8" t="str">
            <v>1571**GT3</v>
          </cell>
        </row>
        <row r="9">
          <cell r="AF9" t="str">
            <v>1571**GT4</v>
          </cell>
        </row>
        <row r="10">
          <cell r="AF10" t="str">
            <v>1571**GT5</v>
          </cell>
        </row>
        <row r="11">
          <cell r="AF11" t="str">
            <v>1571**GT6</v>
          </cell>
        </row>
        <row r="12">
          <cell r="AF12" t="str">
            <v>15711</v>
          </cell>
        </row>
        <row r="13">
          <cell r="AF13" t="str">
            <v>15712</v>
          </cell>
        </row>
        <row r="14">
          <cell r="AF14" t="str">
            <v>15713</v>
          </cell>
        </row>
        <row r="15">
          <cell r="AF15" t="str">
            <v>15714</v>
          </cell>
        </row>
        <row r="16">
          <cell r="AF16" t="str">
            <v>1571GT2</v>
          </cell>
        </row>
        <row r="17">
          <cell r="AF17" t="str">
            <v>1571SMECO</v>
          </cell>
        </row>
        <row r="18">
          <cell r="AF18" t="str">
            <v>15721</v>
          </cell>
        </row>
        <row r="19">
          <cell r="AF19" t="str">
            <v>15722</v>
          </cell>
        </row>
        <row r="20">
          <cell r="AF20" t="str">
            <v>15723</v>
          </cell>
        </row>
        <row r="21">
          <cell r="AF21" t="str">
            <v>1572GT2</v>
          </cell>
        </row>
        <row r="22">
          <cell r="AF22" t="str">
            <v>1572GT3</v>
          </cell>
        </row>
        <row r="23">
          <cell r="AF23" t="str">
            <v>15541</v>
          </cell>
        </row>
        <row r="24">
          <cell r="AF24" t="str">
            <v>15542</v>
          </cell>
        </row>
        <row r="25">
          <cell r="AF25" t="str">
            <v>15543</v>
          </cell>
        </row>
        <row r="26">
          <cell r="AF26" t="str">
            <v>15544</v>
          </cell>
        </row>
        <row r="30">
          <cell r="AF30" t="str">
            <v>15731</v>
          </cell>
        </row>
        <row r="31">
          <cell r="AF31" t="str">
            <v>15732</v>
          </cell>
        </row>
        <row r="32">
          <cell r="AF32" t="str">
            <v>1573GT3</v>
          </cell>
        </row>
        <row r="33">
          <cell r="AF33" t="str">
            <v>1573GT4</v>
          </cell>
        </row>
        <row r="34">
          <cell r="AF34" t="str">
            <v>1573GT5</v>
          </cell>
        </row>
        <row r="35">
          <cell r="AF35" t="str">
            <v>1573GT6</v>
          </cell>
        </row>
        <row r="36">
          <cell r="AF36" t="str">
            <v>548321</v>
          </cell>
        </row>
        <row r="37">
          <cell r="AF37" t="str">
            <v>548322</v>
          </cell>
        </row>
        <row r="38">
          <cell r="AF38" t="str">
            <v>1556**51</v>
          </cell>
        </row>
        <row r="39">
          <cell r="AF39" t="str">
            <v>1556CT1</v>
          </cell>
        </row>
        <row r="40">
          <cell r="AF40" t="str">
            <v>1556CT2</v>
          </cell>
        </row>
        <row r="41">
          <cell r="AF41" t="str">
            <v>1556CT3</v>
          </cell>
        </row>
        <row r="42">
          <cell r="AF42" t="str">
            <v>1556CT4</v>
          </cell>
        </row>
        <row r="43">
          <cell r="AF43" t="str">
            <v>157011</v>
          </cell>
        </row>
        <row r="44">
          <cell r="AF44" t="str">
            <v>15709</v>
          </cell>
        </row>
        <row r="45">
          <cell r="AF45" t="str">
            <v>15594</v>
          </cell>
        </row>
        <row r="46">
          <cell r="AF46" t="str">
            <v>1559CT6</v>
          </cell>
        </row>
        <row r="47">
          <cell r="AF47" t="str">
            <v>78351</v>
          </cell>
        </row>
        <row r="48">
          <cell r="AF48" t="str">
            <v>78352</v>
          </cell>
        </row>
        <row r="49">
          <cell r="AF49" t="str">
            <v>78353</v>
          </cell>
        </row>
        <row r="50">
          <cell r="AF50" t="str">
            <v>78354</v>
          </cell>
        </row>
        <row r="51">
          <cell r="AF51" t="str">
            <v>15648</v>
          </cell>
        </row>
        <row r="52">
          <cell r="AF52" t="str">
            <v>1560CT5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604"/>
      <sheetName val="NJ0726-GDMReport"/>
    </sheetNames>
    <sheetDataSet>
      <sheetData sheetId="0">
        <row r="3">
          <cell r="AF3" t="str">
            <v>552391</v>
          </cell>
        </row>
        <row r="4">
          <cell r="AF4" t="str">
            <v>552392</v>
          </cell>
        </row>
        <row r="5">
          <cell r="AF5" t="str">
            <v>552393</v>
          </cell>
        </row>
        <row r="6">
          <cell r="AF6" t="str">
            <v>23781</v>
          </cell>
        </row>
        <row r="7">
          <cell r="AF7" t="str">
            <v>23782</v>
          </cell>
        </row>
        <row r="8">
          <cell r="AF8" t="str">
            <v>23783</v>
          </cell>
        </row>
        <row r="9">
          <cell r="AF9" t="str">
            <v>2397A01001</v>
          </cell>
        </row>
        <row r="10">
          <cell r="AF10" t="str">
            <v>2397A02001</v>
          </cell>
        </row>
        <row r="11">
          <cell r="AF11" t="str">
            <v>504971001</v>
          </cell>
        </row>
        <row r="12">
          <cell r="AF12" t="str">
            <v>504972001</v>
          </cell>
        </row>
        <row r="13">
          <cell r="AF13" t="str">
            <v>504974001</v>
          </cell>
        </row>
        <row r="14">
          <cell r="AF14" t="str">
            <v>23981101</v>
          </cell>
        </row>
        <row r="15">
          <cell r="AF15" t="str">
            <v>23981201</v>
          </cell>
        </row>
        <row r="16">
          <cell r="AF16" t="str">
            <v>23981301</v>
          </cell>
        </row>
        <row r="17">
          <cell r="AF17" t="str">
            <v>23981401</v>
          </cell>
        </row>
        <row r="18">
          <cell r="AF18" t="str">
            <v>23982101</v>
          </cell>
        </row>
        <row r="19">
          <cell r="AF19" t="str">
            <v>23982201</v>
          </cell>
        </row>
        <row r="20">
          <cell r="AF20" t="str">
            <v>23983001</v>
          </cell>
        </row>
        <row r="21">
          <cell r="AF21" t="str">
            <v>239912001</v>
          </cell>
        </row>
        <row r="22">
          <cell r="AF22" t="str">
            <v>2399121</v>
          </cell>
        </row>
        <row r="23">
          <cell r="AF23" t="str">
            <v>2399122</v>
          </cell>
        </row>
        <row r="24">
          <cell r="AF24" t="str">
            <v>2399123</v>
          </cell>
        </row>
        <row r="25">
          <cell r="AF25" t="str">
            <v>2399124</v>
          </cell>
        </row>
        <row r="26">
          <cell r="AF26" t="str">
            <v>239914001</v>
          </cell>
        </row>
        <row r="27">
          <cell r="AF27" t="str">
            <v>239916001</v>
          </cell>
        </row>
        <row r="28">
          <cell r="AF28" t="str">
            <v>239918001</v>
          </cell>
        </row>
        <row r="29">
          <cell r="AF29" t="str">
            <v>239928001</v>
          </cell>
        </row>
        <row r="30">
          <cell r="AF30" t="str">
            <v>239930001</v>
          </cell>
        </row>
        <row r="31">
          <cell r="AF31" t="str">
            <v>239932001</v>
          </cell>
        </row>
        <row r="32">
          <cell r="AF32" t="str">
            <v>239934001</v>
          </cell>
        </row>
        <row r="33">
          <cell r="AF33" t="str">
            <v>23994001</v>
          </cell>
        </row>
        <row r="34">
          <cell r="AF34" t="str">
            <v>507971001</v>
          </cell>
        </row>
        <row r="35">
          <cell r="AF35" t="str">
            <v>507991001</v>
          </cell>
        </row>
        <row r="36">
          <cell r="AF36" t="str">
            <v>507993001</v>
          </cell>
        </row>
        <row r="37">
          <cell r="AF37" t="str">
            <v>107512001</v>
          </cell>
        </row>
        <row r="38">
          <cell r="AF38" t="str">
            <v>23792001</v>
          </cell>
        </row>
        <row r="39">
          <cell r="AF39" t="str">
            <v>23793001</v>
          </cell>
        </row>
        <row r="40">
          <cell r="AF40" t="str">
            <v>105661001</v>
          </cell>
        </row>
        <row r="41">
          <cell r="AF41" t="str">
            <v>105661002</v>
          </cell>
        </row>
        <row r="42">
          <cell r="AF42" t="str">
            <v>23802001</v>
          </cell>
        </row>
        <row r="43">
          <cell r="AF43" t="str">
            <v>23803001</v>
          </cell>
        </row>
        <row r="44">
          <cell r="AF44" t="str">
            <v>23804001</v>
          </cell>
        </row>
        <row r="45">
          <cell r="AF45" t="str">
            <v>50834001</v>
          </cell>
        </row>
        <row r="46">
          <cell r="AF46" t="str">
            <v>54416189003</v>
          </cell>
        </row>
        <row r="47">
          <cell r="AF47" t="str">
            <v>23841</v>
          </cell>
        </row>
        <row r="48">
          <cell r="AF48" t="str">
            <v>23848</v>
          </cell>
        </row>
        <row r="49">
          <cell r="AF49" t="str">
            <v>108052001</v>
          </cell>
        </row>
        <row r="50">
          <cell r="AF50" t="str">
            <v>24001001</v>
          </cell>
        </row>
        <row r="51">
          <cell r="AF51" t="str">
            <v>240011001</v>
          </cell>
        </row>
        <row r="52">
          <cell r="AF52" t="str">
            <v>240013001</v>
          </cell>
        </row>
        <row r="53">
          <cell r="AF53" t="str">
            <v>240015001</v>
          </cell>
        </row>
        <row r="54">
          <cell r="AF54" t="str">
            <v>240017001</v>
          </cell>
        </row>
        <row r="55">
          <cell r="AF55" t="str">
            <v>240019001</v>
          </cell>
        </row>
        <row r="56">
          <cell r="AF56" t="str">
            <v>240021001</v>
          </cell>
        </row>
        <row r="57">
          <cell r="AF57" t="str">
            <v>240023001</v>
          </cell>
        </row>
        <row r="58">
          <cell r="AF58" t="str">
            <v>24003001</v>
          </cell>
        </row>
        <row r="59">
          <cell r="AF59" t="str">
            <v>24005001</v>
          </cell>
        </row>
        <row r="60">
          <cell r="AF60" t="str">
            <v>24007001</v>
          </cell>
        </row>
        <row r="61">
          <cell r="AF61" t="str">
            <v>24009001</v>
          </cell>
        </row>
        <row r="62">
          <cell r="AF62" t="str">
            <v>240110001</v>
          </cell>
        </row>
        <row r="63">
          <cell r="AF63" t="str">
            <v>240112001</v>
          </cell>
        </row>
        <row r="64">
          <cell r="AF64" t="str">
            <v>240114001</v>
          </cell>
        </row>
        <row r="65">
          <cell r="AF65" t="str">
            <v>240116001</v>
          </cell>
        </row>
        <row r="66">
          <cell r="AF66" t="str">
            <v>240118001</v>
          </cell>
        </row>
        <row r="67">
          <cell r="AF67" t="str">
            <v>240120001</v>
          </cell>
        </row>
        <row r="68">
          <cell r="AF68" t="str">
            <v>24012001</v>
          </cell>
        </row>
        <row r="69">
          <cell r="AF69" t="str">
            <v>240122001</v>
          </cell>
        </row>
        <row r="70">
          <cell r="AF70" t="str">
            <v>240124001</v>
          </cell>
        </row>
        <row r="71">
          <cell r="AF71" t="str">
            <v>240126001</v>
          </cell>
        </row>
        <row r="72">
          <cell r="AF72" t="str">
            <v>240128001</v>
          </cell>
        </row>
        <row r="73">
          <cell r="AF73" t="str">
            <v>240135001</v>
          </cell>
        </row>
        <row r="74">
          <cell r="AF74" t="str">
            <v>24014001</v>
          </cell>
        </row>
        <row r="75">
          <cell r="AF75" t="str">
            <v>71382001</v>
          </cell>
        </row>
        <row r="76">
          <cell r="AF76" t="str">
            <v>71383001</v>
          </cell>
        </row>
        <row r="77">
          <cell r="AF77" t="str">
            <v>239315001</v>
          </cell>
        </row>
        <row r="78">
          <cell r="AF78" t="str">
            <v>239316001</v>
          </cell>
        </row>
        <row r="79">
          <cell r="AF79" t="str">
            <v>239317001</v>
          </cell>
        </row>
        <row r="80">
          <cell r="AF80" t="str">
            <v>239318001</v>
          </cell>
        </row>
        <row r="81">
          <cell r="AF81" t="str">
            <v>23934</v>
          </cell>
        </row>
        <row r="82">
          <cell r="AF82" t="str">
            <v>23935</v>
          </cell>
        </row>
        <row r="83">
          <cell r="AF83" t="str">
            <v>23936</v>
          </cell>
        </row>
        <row r="84">
          <cell r="AF84" t="str">
            <v>23937</v>
          </cell>
        </row>
        <row r="85">
          <cell r="AF85" t="str">
            <v>23939</v>
          </cell>
        </row>
        <row r="86">
          <cell r="AF86" t="str">
            <v>82273001</v>
          </cell>
        </row>
        <row r="87">
          <cell r="AF87" t="str">
            <v>82274001</v>
          </cell>
        </row>
        <row r="88">
          <cell r="AF88" t="str">
            <v>82275001</v>
          </cell>
        </row>
        <row r="89">
          <cell r="AF89" t="str">
            <v>82276001</v>
          </cell>
        </row>
        <row r="90">
          <cell r="AF90" t="str">
            <v>82277001</v>
          </cell>
        </row>
        <row r="91">
          <cell r="AF91" t="str">
            <v>82278001</v>
          </cell>
        </row>
        <row r="92">
          <cell r="AF92" t="str">
            <v>82279001</v>
          </cell>
        </row>
        <row r="93">
          <cell r="AF93" t="str">
            <v>822710001</v>
          </cell>
        </row>
        <row r="94">
          <cell r="AF94" t="str">
            <v>24345001</v>
          </cell>
        </row>
        <row r="95">
          <cell r="AF95" t="str">
            <v>24346001</v>
          </cell>
        </row>
        <row r="96">
          <cell r="AF96" t="str">
            <v>24031</v>
          </cell>
        </row>
        <row r="97">
          <cell r="AF97" t="str">
            <v>24032</v>
          </cell>
        </row>
        <row r="98">
          <cell r="AF98" t="str">
            <v>24038001</v>
          </cell>
        </row>
        <row r="99">
          <cell r="AF99" t="str">
            <v>2404121</v>
          </cell>
        </row>
        <row r="100">
          <cell r="AF100" t="str">
            <v>2404122</v>
          </cell>
        </row>
        <row r="101">
          <cell r="AF101" t="str">
            <v>2404123</v>
          </cell>
        </row>
        <row r="102">
          <cell r="AF102" t="str">
            <v>2404124</v>
          </cell>
        </row>
        <row r="103">
          <cell r="AF103" t="str">
            <v>240415001</v>
          </cell>
        </row>
        <row r="104">
          <cell r="AF104" t="str">
            <v>240416001</v>
          </cell>
        </row>
        <row r="105">
          <cell r="AF105" t="str">
            <v>240417001</v>
          </cell>
        </row>
        <row r="106">
          <cell r="AF106" t="str">
            <v>24047</v>
          </cell>
        </row>
        <row r="107">
          <cell r="AF107" t="str">
            <v>24048</v>
          </cell>
        </row>
        <row r="108">
          <cell r="AF108" t="str">
            <v>546401001</v>
          </cell>
        </row>
        <row r="109">
          <cell r="AF109" t="str">
            <v>546402001</v>
          </cell>
        </row>
        <row r="110">
          <cell r="AF110" t="str">
            <v>500064001</v>
          </cell>
        </row>
        <row r="111">
          <cell r="AF111" t="str">
            <v>500065001</v>
          </cell>
        </row>
        <row r="112">
          <cell r="AF112" t="str">
            <v>500066001</v>
          </cell>
        </row>
        <row r="113">
          <cell r="AF113" t="str">
            <v>500067001</v>
          </cell>
        </row>
        <row r="114">
          <cell r="AF114" t="str">
            <v>500068001</v>
          </cell>
        </row>
        <row r="115">
          <cell r="AF115" t="str">
            <v>500069001</v>
          </cell>
        </row>
        <row r="116">
          <cell r="AF116" t="str">
            <v>240611</v>
          </cell>
        </row>
        <row r="117">
          <cell r="AF117" t="str">
            <v>24061101</v>
          </cell>
        </row>
        <row r="118">
          <cell r="AF118" t="str">
            <v>240612</v>
          </cell>
        </row>
        <row r="119">
          <cell r="AF119" t="str">
            <v>24061201</v>
          </cell>
        </row>
        <row r="120">
          <cell r="AF120" t="str">
            <v>240613</v>
          </cell>
        </row>
        <row r="121">
          <cell r="AF121" t="str">
            <v>24062</v>
          </cell>
        </row>
        <row r="122">
          <cell r="AF122" t="str">
            <v>24065</v>
          </cell>
        </row>
        <row r="123">
          <cell r="AF123" t="str">
            <v>24066</v>
          </cell>
        </row>
        <row r="124">
          <cell r="AF124" t="str">
            <v>24067</v>
          </cell>
        </row>
        <row r="125">
          <cell r="AF125" t="str">
            <v>24067001</v>
          </cell>
        </row>
        <row r="126">
          <cell r="AF126" t="str">
            <v>24068</v>
          </cell>
        </row>
        <row r="127">
          <cell r="AF127" t="str">
            <v>100431001</v>
          </cell>
        </row>
        <row r="128">
          <cell r="AF128" t="str">
            <v>24081</v>
          </cell>
        </row>
        <row r="129">
          <cell r="AF129" t="str">
            <v>24082</v>
          </cell>
        </row>
        <row r="130">
          <cell r="AF130" t="str">
            <v>24087001</v>
          </cell>
        </row>
        <row r="131">
          <cell r="AF131" t="str">
            <v>80081001</v>
          </cell>
        </row>
        <row r="132">
          <cell r="AF132" t="str">
            <v>23823001</v>
          </cell>
        </row>
        <row r="133">
          <cell r="AF133" t="str">
            <v>23824001</v>
          </cell>
        </row>
        <row r="134">
          <cell r="AF134" t="str">
            <v>23825001</v>
          </cell>
        </row>
        <row r="135">
          <cell r="AF135" t="str">
            <v>238310001</v>
          </cell>
        </row>
        <row r="136">
          <cell r="AF136" t="str">
            <v>238311001</v>
          </cell>
        </row>
        <row r="137">
          <cell r="AF137" t="str">
            <v>238312001</v>
          </cell>
        </row>
        <row r="138">
          <cell r="AF138" t="str">
            <v>24091001</v>
          </cell>
        </row>
        <row r="139">
          <cell r="AF139" t="str">
            <v>503851001</v>
          </cell>
        </row>
        <row r="140">
          <cell r="AF140" t="str">
            <v>503852001</v>
          </cell>
        </row>
        <row r="141">
          <cell r="AF141" t="str">
            <v>503853001</v>
          </cell>
        </row>
        <row r="142">
          <cell r="AF142" t="str">
            <v>103081001</v>
          </cell>
        </row>
        <row r="143">
          <cell r="AF143" t="str">
            <v>103081002</v>
          </cell>
        </row>
        <row r="144">
          <cell r="AF144" t="str">
            <v>55938OPP3</v>
          </cell>
        </row>
        <row r="145">
          <cell r="AF145" t="str">
            <v>55938OPP4</v>
          </cell>
        </row>
        <row r="146">
          <cell r="AF146" t="str">
            <v>100991001</v>
          </cell>
        </row>
        <row r="147">
          <cell r="AF147" t="str">
            <v>508522001</v>
          </cell>
        </row>
        <row r="148">
          <cell r="AF148" t="str">
            <v>24102001</v>
          </cell>
        </row>
        <row r="149">
          <cell r="AF149" t="str">
            <v>239012001</v>
          </cell>
        </row>
        <row r="150">
          <cell r="AF150" t="str">
            <v>239014001</v>
          </cell>
        </row>
        <row r="151">
          <cell r="AF151" t="str">
            <v>239015001</v>
          </cell>
        </row>
        <row r="152">
          <cell r="AF152" t="str">
            <v>239016001</v>
          </cell>
        </row>
        <row r="153">
          <cell r="AF153" t="str">
            <v>24111</v>
          </cell>
        </row>
        <row r="154">
          <cell r="AF154" t="str">
            <v>241112001</v>
          </cell>
        </row>
        <row r="155">
          <cell r="AF155" t="str">
            <v>24112</v>
          </cell>
        </row>
        <row r="156">
          <cell r="AF156" t="str">
            <v>24113</v>
          </cell>
        </row>
        <row r="157">
          <cell r="AF157" t="str">
            <v>24114</v>
          </cell>
        </row>
        <row r="158">
          <cell r="AF158" t="str">
            <v>72881</v>
          </cell>
        </row>
        <row r="159">
          <cell r="AF159" t="str">
            <v>505611</v>
          </cell>
        </row>
        <row r="160">
          <cell r="AF160" t="str">
            <v>505612</v>
          </cell>
        </row>
        <row r="161">
          <cell r="AF161" t="str">
            <v>50628749001</v>
          </cell>
        </row>
        <row r="162">
          <cell r="AF162" t="str">
            <v>23859001</v>
          </cell>
        </row>
        <row r="163">
          <cell r="AF163" t="str">
            <v>238510001</v>
          </cell>
        </row>
        <row r="164">
          <cell r="AF164" t="str">
            <v>238511001</v>
          </cell>
        </row>
        <row r="165">
          <cell r="AF165" t="str">
            <v>238512001</v>
          </cell>
        </row>
        <row r="166">
          <cell r="AF166" t="str">
            <v>67762001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Y0604-GDMReport"/>
    </sheetNames>
    <sheetDataSet>
      <sheetData sheetId="0">
        <row r="3">
          <cell r="W3" t="str">
            <v>79102301</v>
          </cell>
        </row>
        <row r="4">
          <cell r="W4" t="str">
            <v>79102302</v>
          </cell>
        </row>
        <row r="5">
          <cell r="W5" t="str">
            <v>2503BLR114</v>
          </cell>
        </row>
        <row r="6">
          <cell r="W6" t="str">
            <v>2503BLR115</v>
          </cell>
        </row>
        <row r="7">
          <cell r="W7" t="str">
            <v>2503BLR116</v>
          </cell>
        </row>
        <row r="8">
          <cell r="W8" t="str">
            <v>2503BLR117</v>
          </cell>
        </row>
        <row r="9">
          <cell r="W9" t="str">
            <v>2503BLR118</v>
          </cell>
        </row>
        <row r="10">
          <cell r="W10" t="str">
            <v>2503CT0001</v>
          </cell>
        </row>
        <row r="11">
          <cell r="W11" t="str">
            <v>2504120</v>
          </cell>
        </row>
        <row r="12">
          <cell r="W12" t="str">
            <v>2504121</v>
          </cell>
        </row>
        <row r="13">
          <cell r="W13" t="str">
            <v>2504122</v>
          </cell>
        </row>
        <row r="14">
          <cell r="W14" t="str">
            <v>2504CT0001</v>
          </cell>
        </row>
        <row r="15">
          <cell r="W15" t="str">
            <v>2504CT0002</v>
          </cell>
        </row>
        <row r="16">
          <cell r="W16" t="str">
            <v>25351</v>
          </cell>
        </row>
        <row r="17">
          <cell r="W17" t="str">
            <v>25352</v>
          </cell>
        </row>
        <row r="18">
          <cell r="W18" t="str">
            <v>25274</v>
          </cell>
        </row>
        <row r="19">
          <cell r="W19" t="str">
            <v>25275</v>
          </cell>
        </row>
        <row r="20">
          <cell r="W20" t="str">
            <v>25276</v>
          </cell>
        </row>
        <row r="21">
          <cell r="W21" t="str">
            <v>25291</v>
          </cell>
        </row>
        <row r="22">
          <cell r="W22" t="str">
            <v>25292</v>
          </cell>
        </row>
        <row r="23">
          <cell r="W23" t="str">
            <v>25293</v>
          </cell>
        </row>
        <row r="24">
          <cell r="W24" t="str">
            <v>25294</v>
          </cell>
        </row>
        <row r="25">
          <cell r="W25" t="str">
            <v>25311</v>
          </cell>
        </row>
        <row r="26">
          <cell r="W26" t="str">
            <v>25312</v>
          </cell>
        </row>
        <row r="27">
          <cell r="W27" t="str">
            <v>25313</v>
          </cell>
        </row>
        <row r="28">
          <cell r="W28" t="str">
            <v>25314</v>
          </cell>
        </row>
        <row r="29">
          <cell r="W29" t="str">
            <v>60821</v>
          </cell>
        </row>
        <row r="30">
          <cell r="W30" t="str">
            <v>252611</v>
          </cell>
        </row>
        <row r="31">
          <cell r="W31" t="str">
            <v>252612</v>
          </cell>
        </row>
        <row r="32">
          <cell r="W32" t="str">
            <v>252613</v>
          </cell>
        </row>
        <row r="33">
          <cell r="W33" t="str">
            <v>108031</v>
          </cell>
        </row>
        <row r="34">
          <cell r="W34" t="str">
            <v>108032</v>
          </cell>
        </row>
        <row r="35">
          <cell r="W35" t="str">
            <v>106191</v>
          </cell>
        </row>
        <row r="36">
          <cell r="W36" t="str">
            <v>50472R1B01</v>
          </cell>
        </row>
        <row r="37">
          <cell r="W37" t="str">
            <v>249020</v>
          </cell>
        </row>
        <row r="38">
          <cell r="W38" t="str">
            <v>249030</v>
          </cell>
        </row>
        <row r="39">
          <cell r="W39" t="str">
            <v>2490CT0001</v>
          </cell>
        </row>
        <row r="40">
          <cell r="W40" t="str">
            <v>55243CT0005</v>
          </cell>
        </row>
        <row r="41">
          <cell r="W41" t="str">
            <v>55243CT0007</v>
          </cell>
        </row>
        <row r="42">
          <cell r="W42" t="str">
            <v>55243CT0008</v>
          </cell>
        </row>
        <row r="43">
          <cell r="W43" t="str">
            <v>55243CT0009</v>
          </cell>
        </row>
        <row r="44">
          <cell r="W44" t="str">
            <v>55243CT0010</v>
          </cell>
        </row>
        <row r="45">
          <cell r="W45" t="str">
            <v>55243CT0011</v>
          </cell>
        </row>
        <row r="46">
          <cell r="W46" t="str">
            <v>55243CT0012</v>
          </cell>
        </row>
        <row r="47">
          <cell r="W47" t="str">
            <v>55243CT0013</v>
          </cell>
        </row>
        <row r="48">
          <cell r="W48" t="str">
            <v>55243CT2-1A</v>
          </cell>
        </row>
        <row r="49">
          <cell r="W49" t="str">
            <v>55243CT2-1B</v>
          </cell>
        </row>
        <row r="50">
          <cell r="W50" t="str">
            <v>55243CT2-2A</v>
          </cell>
        </row>
        <row r="51">
          <cell r="W51" t="str">
            <v>55243CT2-2B</v>
          </cell>
        </row>
        <row r="52">
          <cell r="W52" t="str">
            <v>55243CT2-3A</v>
          </cell>
        </row>
        <row r="53">
          <cell r="W53" t="str">
            <v>55243CT2-3B</v>
          </cell>
        </row>
        <row r="54">
          <cell r="W54" t="str">
            <v>55243CT2-4A</v>
          </cell>
        </row>
        <row r="55">
          <cell r="W55" t="str">
            <v>55243CT2-4B</v>
          </cell>
        </row>
        <row r="56">
          <cell r="W56" t="str">
            <v>55243CT3-1A</v>
          </cell>
        </row>
        <row r="57">
          <cell r="W57" t="str">
            <v>55243CT3-1B</v>
          </cell>
        </row>
        <row r="58">
          <cell r="W58" t="str">
            <v>55243CT3-2A</v>
          </cell>
        </row>
        <row r="59">
          <cell r="W59" t="str">
            <v>55243CT3-2B</v>
          </cell>
        </row>
        <row r="60">
          <cell r="W60" t="str">
            <v>55243CT3-3A</v>
          </cell>
        </row>
        <row r="61">
          <cell r="W61" t="str">
            <v>55243CT3-3B</v>
          </cell>
        </row>
        <row r="62">
          <cell r="W62" t="str">
            <v>55243CT3-4A</v>
          </cell>
        </row>
        <row r="63">
          <cell r="W63" t="str">
            <v>55243CT3-4B</v>
          </cell>
        </row>
        <row r="64">
          <cell r="W64" t="str">
            <v>55243CT4-1A</v>
          </cell>
        </row>
        <row r="65">
          <cell r="W65" t="str">
            <v>55243CT4-1B</v>
          </cell>
        </row>
        <row r="66">
          <cell r="W66" t="str">
            <v>55243CT4-2A</v>
          </cell>
        </row>
        <row r="67">
          <cell r="W67" t="str">
            <v>55243CT4-2B</v>
          </cell>
        </row>
        <row r="68">
          <cell r="W68" t="str">
            <v>55243CT4-3A</v>
          </cell>
        </row>
        <row r="69">
          <cell r="W69" t="str">
            <v>55243CT4-3B</v>
          </cell>
        </row>
        <row r="70">
          <cell r="W70" t="str">
            <v>55243CT4-4A</v>
          </cell>
        </row>
        <row r="71">
          <cell r="W71" t="str">
            <v>55243CT4-4B</v>
          </cell>
        </row>
        <row r="72">
          <cell r="W72" t="str">
            <v>890620</v>
          </cell>
        </row>
        <row r="73">
          <cell r="W73" t="str">
            <v>890630</v>
          </cell>
        </row>
        <row r="74">
          <cell r="W74" t="str">
            <v>890640</v>
          </cell>
        </row>
        <row r="75">
          <cell r="W75" t="str">
            <v>890650</v>
          </cell>
        </row>
        <row r="76">
          <cell r="W76" t="str">
            <v>8906CT0001</v>
          </cell>
        </row>
        <row r="77">
          <cell r="W77" t="str">
            <v>554051</v>
          </cell>
        </row>
        <row r="78">
          <cell r="W78" t="str">
            <v>554052</v>
          </cell>
        </row>
        <row r="79">
          <cell r="W79" t="str">
            <v>554053</v>
          </cell>
        </row>
        <row r="80">
          <cell r="W80" t="str">
            <v>545931</v>
          </cell>
        </row>
        <row r="81">
          <cell r="W81" t="str">
            <v>556991</v>
          </cell>
        </row>
        <row r="82">
          <cell r="W82" t="str">
            <v>556992</v>
          </cell>
        </row>
        <row r="83">
          <cell r="W83" t="str">
            <v>25391</v>
          </cell>
        </row>
        <row r="84">
          <cell r="W84" t="str">
            <v>253910001</v>
          </cell>
        </row>
        <row r="85">
          <cell r="W85" t="str">
            <v>253910002</v>
          </cell>
        </row>
        <row r="86">
          <cell r="W86" t="str">
            <v>253910003</v>
          </cell>
        </row>
        <row r="87">
          <cell r="W87" t="str">
            <v>25392</v>
          </cell>
        </row>
        <row r="88">
          <cell r="W88" t="str">
            <v>25393</v>
          </cell>
        </row>
        <row r="89">
          <cell r="W89" t="str">
            <v>25394</v>
          </cell>
        </row>
        <row r="90">
          <cell r="W90" t="str">
            <v>50292GT1</v>
          </cell>
        </row>
        <row r="91">
          <cell r="W91" t="str">
            <v>50292GT2</v>
          </cell>
        </row>
        <row r="92">
          <cell r="W92" t="str">
            <v>50292GT3</v>
          </cell>
        </row>
        <row r="93">
          <cell r="W93" t="str">
            <v>50292GT4</v>
          </cell>
        </row>
        <row r="94">
          <cell r="W94" t="str">
            <v>556001</v>
          </cell>
        </row>
        <row r="95">
          <cell r="W95" t="str">
            <v>10464E0001</v>
          </cell>
        </row>
        <row r="96">
          <cell r="W96" t="str">
            <v>10464E0002</v>
          </cell>
        </row>
        <row r="97">
          <cell r="W97" t="str">
            <v>10464E0003</v>
          </cell>
        </row>
        <row r="98">
          <cell r="W98" t="str">
            <v>26251</v>
          </cell>
        </row>
        <row r="99">
          <cell r="W99" t="str">
            <v>26252</v>
          </cell>
        </row>
        <row r="100">
          <cell r="W100" t="str">
            <v>7912BW01</v>
          </cell>
        </row>
        <row r="101">
          <cell r="W101" t="str">
            <v>549141</v>
          </cell>
        </row>
        <row r="102">
          <cell r="W102" t="str">
            <v>549142</v>
          </cell>
        </row>
        <row r="103">
          <cell r="W103" t="str">
            <v>50978A</v>
          </cell>
        </row>
        <row r="104">
          <cell r="W104" t="str">
            <v>50978B</v>
          </cell>
        </row>
        <row r="105">
          <cell r="W105" t="str">
            <v>106201</v>
          </cell>
        </row>
        <row r="106">
          <cell r="W106" t="str">
            <v>24911</v>
          </cell>
        </row>
        <row r="107">
          <cell r="W107" t="str">
            <v>25541</v>
          </cell>
        </row>
        <row r="108">
          <cell r="W108" t="str">
            <v>25542</v>
          </cell>
        </row>
        <row r="109">
          <cell r="W109" t="str">
            <v>25543</v>
          </cell>
        </row>
        <row r="110">
          <cell r="W110" t="str">
            <v>25544</v>
          </cell>
        </row>
        <row r="111">
          <cell r="W111" t="str">
            <v>24801</v>
          </cell>
        </row>
        <row r="112">
          <cell r="W112" t="str">
            <v>24802</v>
          </cell>
        </row>
        <row r="113">
          <cell r="W113" t="str">
            <v>24803</v>
          </cell>
        </row>
        <row r="114">
          <cell r="W114" t="str">
            <v>24804</v>
          </cell>
        </row>
        <row r="115">
          <cell r="W115" t="str">
            <v>80061</v>
          </cell>
        </row>
        <row r="116">
          <cell r="W116" t="str">
            <v>80062</v>
          </cell>
        </row>
        <row r="117">
          <cell r="W117" t="str">
            <v>251110</v>
          </cell>
        </row>
        <row r="118">
          <cell r="W118" t="str">
            <v>251120</v>
          </cell>
        </row>
        <row r="119">
          <cell r="W119" t="str">
            <v>2511U00004</v>
          </cell>
        </row>
        <row r="120">
          <cell r="W120" t="str">
            <v>2511U00005</v>
          </cell>
        </row>
        <row r="121">
          <cell r="W121" t="str">
            <v>2511U00006</v>
          </cell>
        </row>
        <row r="122">
          <cell r="W122" t="str">
            <v>2511U00007</v>
          </cell>
        </row>
        <row r="123">
          <cell r="W123" t="str">
            <v>2511U00008</v>
          </cell>
        </row>
        <row r="124">
          <cell r="W124" t="str">
            <v>2511U00009</v>
          </cell>
        </row>
        <row r="125">
          <cell r="W125" t="str">
            <v>2511U00010</v>
          </cell>
        </row>
        <row r="126">
          <cell r="W126" t="str">
            <v>2511U00011</v>
          </cell>
        </row>
        <row r="127">
          <cell r="W127" t="str">
            <v>2511U00012</v>
          </cell>
        </row>
        <row r="128">
          <cell r="W128" t="str">
            <v>2511U00013</v>
          </cell>
        </row>
        <row r="129">
          <cell r="W129" t="str">
            <v>2511U00014</v>
          </cell>
        </row>
        <row r="130">
          <cell r="W130" t="str">
            <v>2511U00015</v>
          </cell>
        </row>
        <row r="131">
          <cell r="W131" t="str">
            <v>2511U00016</v>
          </cell>
        </row>
        <row r="132">
          <cell r="W132" t="str">
            <v>2511U00017</v>
          </cell>
        </row>
        <row r="133">
          <cell r="W133" t="str">
            <v>2511U00018</v>
          </cell>
        </row>
        <row r="134">
          <cell r="W134" t="str">
            <v>2511U00019</v>
          </cell>
        </row>
        <row r="135">
          <cell r="W135" t="str">
            <v>101901</v>
          </cell>
        </row>
        <row r="136">
          <cell r="W136" t="str">
            <v>2512UGT001</v>
          </cell>
        </row>
        <row r="137">
          <cell r="W137" t="str">
            <v>24931</v>
          </cell>
        </row>
        <row r="138">
          <cell r="W138" t="str">
            <v>24932</v>
          </cell>
        </row>
        <row r="139">
          <cell r="W139" t="str">
            <v>249360</v>
          </cell>
        </row>
        <row r="140">
          <cell r="W140" t="str">
            <v>249370</v>
          </cell>
        </row>
        <row r="149">
          <cell r="W149" t="str">
            <v>560321</v>
          </cell>
        </row>
        <row r="150">
          <cell r="W150" t="str">
            <v>251340</v>
          </cell>
        </row>
        <row r="151">
          <cell r="W151" t="str">
            <v>54131NTCT1</v>
          </cell>
        </row>
        <row r="152">
          <cell r="W152" t="str">
            <v>26795</v>
          </cell>
        </row>
        <row r="153">
          <cell r="W153" t="str">
            <v>5413801GTDB</v>
          </cell>
        </row>
        <row r="155">
          <cell r="W155" t="str">
            <v>251440</v>
          </cell>
        </row>
        <row r="156">
          <cell r="W156" t="str">
            <v>251450</v>
          </cell>
        </row>
        <row r="157">
          <cell r="W157" t="str">
            <v>2514U00020</v>
          </cell>
        </row>
        <row r="158">
          <cell r="W158" t="str">
            <v>2514U00021</v>
          </cell>
        </row>
        <row r="159">
          <cell r="W159" t="str">
            <v>7869UGT011</v>
          </cell>
        </row>
        <row r="160">
          <cell r="W160" t="str">
            <v>7869UGT012</v>
          </cell>
        </row>
        <row r="161">
          <cell r="W161" t="str">
            <v>7869UGT013</v>
          </cell>
        </row>
        <row r="162">
          <cell r="W162" t="str">
            <v>2494CT01-1</v>
          </cell>
        </row>
        <row r="163">
          <cell r="W163" t="str">
            <v>2494CT01-2</v>
          </cell>
        </row>
        <row r="164">
          <cell r="W164" t="str">
            <v>2494CT01-3</v>
          </cell>
        </row>
        <row r="165">
          <cell r="W165" t="str">
            <v>2494CT01-4</v>
          </cell>
        </row>
        <row r="166">
          <cell r="W166" t="str">
            <v>2494CT01-5</v>
          </cell>
        </row>
        <row r="167">
          <cell r="W167" t="str">
            <v>2494CT01-6</v>
          </cell>
        </row>
        <row r="168">
          <cell r="W168" t="str">
            <v>2494CT01-7</v>
          </cell>
        </row>
        <row r="169">
          <cell r="W169" t="str">
            <v>2494CT01-8</v>
          </cell>
        </row>
        <row r="170">
          <cell r="W170" t="str">
            <v>2494CT02-1</v>
          </cell>
        </row>
        <row r="171">
          <cell r="W171" t="str">
            <v>2494CT02-2</v>
          </cell>
        </row>
        <row r="172">
          <cell r="W172" t="str">
            <v>2494CT02-3</v>
          </cell>
        </row>
        <row r="173">
          <cell r="W173" t="str">
            <v>2494CT02-4</v>
          </cell>
        </row>
        <row r="174">
          <cell r="W174" t="str">
            <v>2494CT02-5</v>
          </cell>
        </row>
        <row r="175">
          <cell r="W175" t="str">
            <v>2494CT02-6</v>
          </cell>
        </row>
        <row r="176">
          <cell r="W176" t="str">
            <v>2494CT02-7</v>
          </cell>
        </row>
        <row r="177">
          <cell r="W177" t="str">
            <v>2494CT02-8</v>
          </cell>
        </row>
        <row r="178">
          <cell r="W178" t="str">
            <v>2494CT03-1</v>
          </cell>
        </row>
        <row r="179">
          <cell r="W179" t="str">
            <v>2494CT03-2</v>
          </cell>
        </row>
        <row r="180">
          <cell r="W180" t="str">
            <v>2494CT03-3</v>
          </cell>
        </row>
        <row r="181">
          <cell r="W181" t="str">
            <v>2494CT03-4</v>
          </cell>
        </row>
        <row r="182">
          <cell r="W182" t="str">
            <v>2494CT03-5</v>
          </cell>
        </row>
        <row r="183">
          <cell r="W183" t="str">
            <v>2494CT03-6</v>
          </cell>
        </row>
        <row r="184">
          <cell r="W184" t="str">
            <v>2494CT03-7</v>
          </cell>
        </row>
        <row r="185">
          <cell r="W185" t="str">
            <v>2494CT03-8</v>
          </cell>
        </row>
        <row r="186">
          <cell r="W186" t="str">
            <v>2494CT04-1</v>
          </cell>
        </row>
        <row r="187">
          <cell r="W187" t="str">
            <v>2494CT04-2</v>
          </cell>
        </row>
        <row r="188">
          <cell r="W188" t="str">
            <v>2494CT04-3</v>
          </cell>
        </row>
        <row r="189">
          <cell r="W189" t="str">
            <v>2494CT04-4</v>
          </cell>
        </row>
        <row r="190">
          <cell r="W190" t="str">
            <v>2494CT04-5</v>
          </cell>
        </row>
        <row r="191">
          <cell r="W191" t="str">
            <v>2494CT04-6</v>
          </cell>
        </row>
        <row r="192">
          <cell r="W192" t="str">
            <v>2494CT04-7</v>
          </cell>
        </row>
        <row r="193">
          <cell r="W193" t="str">
            <v>2494CT04-8</v>
          </cell>
        </row>
        <row r="194">
          <cell r="W194" t="str">
            <v>7914HR01</v>
          </cell>
        </row>
        <row r="195">
          <cell r="W195" t="str">
            <v>7914HR02</v>
          </cell>
        </row>
        <row r="196">
          <cell r="W196" t="str">
            <v>55969U-01</v>
          </cell>
        </row>
        <row r="197">
          <cell r="W197" t="str">
            <v>7913HG01</v>
          </cell>
        </row>
        <row r="198">
          <cell r="W198" t="str">
            <v>7913HG02</v>
          </cell>
        </row>
        <row r="199">
          <cell r="W199" t="str">
            <v>26281</v>
          </cell>
        </row>
        <row r="200">
          <cell r="W200" t="str">
            <v>8007U00001</v>
          </cell>
        </row>
        <row r="201">
          <cell r="W201" t="str">
            <v>8007U00002</v>
          </cell>
        </row>
        <row r="202">
          <cell r="W202" t="str">
            <v>8007U00003</v>
          </cell>
        </row>
        <row r="203">
          <cell r="W203" t="str">
            <v>8007U00004</v>
          </cell>
        </row>
        <row r="204">
          <cell r="W204" t="str">
            <v>8007U00005</v>
          </cell>
        </row>
        <row r="205">
          <cell r="W205" t="str">
            <v>8007U00006</v>
          </cell>
        </row>
        <row r="206">
          <cell r="W206" t="str">
            <v>8007U00007</v>
          </cell>
        </row>
        <row r="207">
          <cell r="W207" t="str">
            <v>8007U00008</v>
          </cell>
        </row>
        <row r="208">
          <cell r="W208" t="str">
            <v>8007U00009</v>
          </cell>
        </row>
        <row r="209">
          <cell r="W209" t="str">
            <v>8007U00010</v>
          </cell>
        </row>
        <row r="210">
          <cell r="W210" t="str">
            <v>8007U00011</v>
          </cell>
        </row>
        <row r="211">
          <cell r="W211" t="str">
            <v>8007U00012</v>
          </cell>
        </row>
        <row r="212">
          <cell r="W212" t="str">
            <v>8007U00013</v>
          </cell>
        </row>
        <row r="213">
          <cell r="W213" t="str">
            <v>8007U00014</v>
          </cell>
        </row>
        <row r="214">
          <cell r="W214" t="str">
            <v>8007U00015</v>
          </cell>
        </row>
        <row r="215">
          <cell r="W215" t="str">
            <v>8007U00016</v>
          </cell>
        </row>
        <row r="216">
          <cell r="W216" t="str">
            <v>8007U00017</v>
          </cell>
        </row>
        <row r="217">
          <cell r="W217" t="str">
            <v>8007U00018</v>
          </cell>
        </row>
        <row r="218">
          <cell r="W218" t="str">
            <v>8007U00019</v>
          </cell>
        </row>
        <row r="219">
          <cell r="W219" t="str">
            <v>8007U00020</v>
          </cell>
        </row>
        <row r="220">
          <cell r="W220" t="str">
            <v>2496BLR071</v>
          </cell>
        </row>
        <row r="221">
          <cell r="W221" t="str">
            <v>2496BLR072</v>
          </cell>
        </row>
        <row r="222">
          <cell r="W222" t="str">
            <v>2496BLR081</v>
          </cell>
        </row>
        <row r="223">
          <cell r="W223" t="str">
            <v>2496BLR082</v>
          </cell>
        </row>
        <row r="224">
          <cell r="W224" t="str">
            <v>2496CT0003</v>
          </cell>
        </row>
        <row r="225">
          <cell r="W225" t="str">
            <v>2496CT0004</v>
          </cell>
        </row>
        <row r="226">
          <cell r="W226" t="str">
            <v>2496CT0005</v>
          </cell>
        </row>
        <row r="227">
          <cell r="W227" t="str">
            <v>254963</v>
          </cell>
        </row>
        <row r="228">
          <cell r="W228" t="str">
            <v>254964</v>
          </cell>
        </row>
        <row r="229">
          <cell r="W229" t="str">
            <v>254965</v>
          </cell>
        </row>
        <row r="230">
          <cell r="W230" t="str">
            <v>254966</v>
          </cell>
        </row>
        <row r="231">
          <cell r="W231" t="str">
            <v>254967</v>
          </cell>
        </row>
        <row r="232">
          <cell r="W232" t="str">
            <v>254968</v>
          </cell>
        </row>
        <row r="233">
          <cell r="W233" t="str">
            <v>504591</v>
          </cell>
        </row>
        <row r="234">
          <cell r="W234" t="str">
            <v>504581</v>
          </cell>
        </row>
        <row r="235">
          <cell r="W235" t="str">
            <v>540761</v>
          </cell>
        </row>
        <row r="236">
          <cell r="W236" t="str">
            <v>504501</v>
          </cell>
        </row>
        <row r="237">
          <cell r="W237" t="str">
            <v>504491</v>
          </cell>
        </row>
        <row r="238">
          <cell r="W238" t="str">
            <v>504511</v>
          </cell>
        </row>
        <row r="239">
          <cell r="W239" t="str">
            <v>545471</v>
          </cell>
        </row>
        <row r="240">
          <cell r="W240" t="str">
            <v>545472</v>
          </cell>
        </row>
        <row r="241">
          <cell r="W241" t="str">
            <v>545473</v>
          </cell>
        </row>
        <row r="242">
          <cell r="W242" t="str">
            <v>545474</v>
          </cell>
        </row>
        <row r="244">
          <cell r="W244" t="str">
            <v>54114GT1</v>
          </cell>
        </row>
        <row r="245">
          <cell r="W245" t="str">
            <v>54114GT2</v>
          </cell>
        </row>
        <row r="247">
          <cell r="W247" t="str">
            <v>8800521070</v>
          </cell>
        </row>
        <row r="248">
          <cell r="W248" t="str">
            <v>5404111854</v>
          </cell>
        </row>
        <row r="249">
          <cell r="W249" t="str">
            <v>5404111855</v>
          </cell>
        </row>
        <row r="250">
          <cell r="W250" t="str">
            <v>5404111856</v>
          </cell>
        </row>
        <row r="251">
          <cell r="W251" t="str">
            <v>26293</v>
          </cell>
        </row>
        <row r="252">
          <cell r="W252" t="str">
            <v>26294</v>
          </cell>
        </row>
        <row r="253">
          <cell r="W253" t="str">
            <v>26295</v>
          </cell>
        </row>
        <row r="254">
          <cell r="W254" t="str">
            <v>545921</v>
          </cell>
        </row>
        <row r="255">
          <cell r="W255" t="str">
            <v>2499CT01-1</v>
          </cell>
        </row>
        <row r="256">
          <cell r="W256" t="str">
            <v>2499CT01-2</v>
          </cell>
        </row>
        <row r="257">
          <cell r="W257" t="str">
            <v>2499CT01-3</v>
          </cell>
        </row>
        <row r="258">
          <cell r="W258" t="str">
            <v>2499CT01-4</v>
          </cell>
        </row>
        <row r="259">
          <cell r="W259" t="str">
            <v>2499CT01-5</v>
          </cell>
        </row>
        <row r="260">
          <cell r="W260" t="str">
            <v>2499CT01-6</v>
          </cell>
        </row>
        <row r="261">
          <cell r="W261" t="str">
            <v>2499CT01-7</v>
          </cell>
        </row>
        <row r="262">
          <cell r="W262" t="str">
            <v>2499CT01-8</v>
          </cell>
        </row>
        <row r="263">
          <cell r="W263" t="str">
            <v>2499CT02-1</v>
          </cell>
        </row>
        <row r="264">
          <cell r="W264" t="str">
            <v>2499CT02-2</v>
          </cell>
        </row>
        <row r="265">
          <cell r="W265" t="str">
            <v>2499CT02-3</v>
          </cell>
        </row>
        <row r="266">
          <cell r="W266" t="str">
            <v>2499CT02-4</v>
          </cell>
        </row>
        <row r="267">
          <cell r="W267" t="str">
            <v>2499CT02-5</v>
          </cell>
        </row>
        <row r="268">
          <cell r="W268" t="str">
            <v>2499CT02-6</v>
          </cell>
        </row>
        <row r="269">
          <cell r="W269" t="str">
            <v>2499CT02-7</v>
          </cell>
        </row>
        <row r="270">
          <cell r="W270" t="str">
            <v>2499CT02-8</v>
          </cell>
        </row>
        <row r="271">
          <cell r="W271" t="str">
            <v>541491</v>
          </cell>
        </row>
        <row r="272">
          <cell r="W272" t="str">
            <v>7915NO1</v>
          </cell>
        </row>
        <row r="273">
          <cell r="W273" t="str">
            <v>25161</v>
          </cell>
        </row>
        <row r="274">
          <cell r="W274" t="str">
            <v>25162</v>
          </cell>
        </row>
        <row r="275">
          <cell r="W275" t="str">
            <v>25163</v>
          </cell>
        </row>
        <row r="276">
          <cell r="W276" t="str">
            <v>25164</v>
          </cell>
        </row>
        <row r="277">
          <cell r="W277" t="str">
            <v>2516UGT001</v>
          </cell>
        </row>
        <row r="278">
          <cell r="W278" t="str">
            <v>508551</v>
          </cell>
        </row>
        <row r="279">
          <cell r="W279" t="str">
            <v>508552</v>
          </cell>
        </row>
        <row r="280">
          <cell r="W280" t="str">
            <v>25943</v>
          </cell>
        </row>
        <row r="281">
          <cell r="W281" t="str">
            <v>25945</v>
          </cell>
        </row>
        <row r="282">
          <cell r="W282" t="str">
            <v>25946</v>
          </cell>
        </row>
        <row r="283">
          <cell r="W283" t="str">
            <v>55786CT01</v>
          </cell>
        </row>
        <row r="284">
          <cell r="W284" t="str">
            <v>55786CT02</v>
          </cell>
        </row>
        <row r="285">
          <cell r="W285" t="str">
            <v>55787CT01</v>
          </cell>
        </row>
        <row r="286">
          <cell r="W286" t="str">
            <v>55787CT02</v>
          </cell>
        </row>
        <row r="287">
          <cell r="W287" t="str">
            <v>561881</v>
          </cell>
        </row>
        <row r="288">
          <cell r="W288" t="str">
            <v>25173</v>
          </cell>
        </row>
        <row r="289">
          <cell r="W289" t="str">
            <v>25174</v>
          </cell>
        </row>
        <row r="290">
          <cell r="W290" t="str">
            <v>2517UGT001</v>
          </cell>
        </row>
        <row r="291">
          <cell r="W291" t="str">
            <v>2517UGT002</v>
          </cell>
        </row>
        <row r="292">
          <cell r="W292" t="str">
            <v>2517UGT003</v>
          </cell>
        </row>
        <row r="293">
          <cell r="W293" t="str">
            <v>8053PT01</v>
          </cell>
        </row>
        <row r="294">
          <cell r="W294" t="str">
            <v>544251</v>
          </cell>
        </row>
        <row r="295">
          <cell r="W295" t="str">
            <v>544252</v>
          </cell>
        </row>
        <row r="296">
          <cell r="W296" t="str">
            <v>250010</v>
          </cell>
        </row>
        <row r="297">
          <cell r="W297" t="str">
            <v>250020</v>
          </cell>
        </row>
        <row r="298">
          <cell r="W298" t="str">
            <v>250030</v>
          </cell>
        </row>
        <row r="299">
          <cell r="W299" t="str">
            <v>2500BLR001</v>
          </cell>
        </row>
        <row r="300">
          <cell r="W300" t="str">
            <v>2500BLR002</v>
          </cell>
        </row>
        <row r="301">
          <cell r="W301" t="str">
            <v>2500BLR003</v>
          </cell>
        </row>
        <row r="302">
          <cell r="W302" t="str">
            <v>2500BLR004</v>
          </cell>
        </row>
        <row r="303">
          <cell r="W303" t="str">
            <v>2500CT0001</v>
          </cell>
        </row>
        <row r="304">
          <cell r="W304" t="str">
            <v>2500CT0004</v>
          </cell>
        </row>
        <row r="305">
          <cell r="W305" t="str">
            <v>2500CT0005</v>
          </cell>
        </row>
        <row r="306">
          <cell r="W306" t="str">
            <v>2500CT0006</v>
          </cell>
        </row>
        <row r="307">
          <cell r="W307" t="str">
            <v>2500CT0007</v>
          </cell>
        </row>
        <row r="308">
          <cell r="W308" t="str">
            <v>2500CT0008</v>
          </cell>
        </row>
        <row r="309">
          <cell r="W309" t="str">
            <v>2500CT0009</v>
          </cell>
        </row>
        <row r="310">
          <cell r="W310" t="str">
            <v>2500CT0010</v>
          </cell>
        </row>
        <row r="311">
          <cell r="W311" t="str">
            <v>2500CT0011</v>
          </cell>
        </row>
        <row r="312">
          <cell r="W312" t="str">
            <v>2500CT02-1</v>
          </cell>
        </row>
        <row r="313">
          <cell r="W313" t="str">
            <v>2500CT02-2</v>
          </cell>
        </row>
        <row r="314">
          <cell r="W314" t="str">
            <v>2500CT02-3</v>
          </cell>
        </row>
        <row r="315">
          <cell r="W315" t="str">
            <v>2500CT02-4</v>
          </cell>
        </row>
        <row r="316">
          <cell r="W316" t="str">
            <v>2500CT03-1</v>
          </cell>
        </row>
        <row r="317">
          <cell r="W317" t="str">
            <v>2500CT03-2</v>
          </cell>
        </row>
        <row r="318">
          <cell r="W318" t="str">
            <v>2500CT03-3</v>
          </cell>
        </row>
        <row r="319">
          <cell r="W319" t="str">
            <v>2500CT03-4</v>
          </cell>
        </row>
        <row r="320">
          <cell r="W320" t="str">
            <v>2500UCC001</v>
          </cell>
        </row>
        <row r="321">
          <cell r="W321" t="str">
            <v>540341GTDBS</v>
          </cell>
        </row>
        <row r="322">
          <cell r="W322" t="str">
            <v>73141</v>
          </cell>
        </row>
        <row r="323">
          <cell r="W323" t="str">
            <v>26421</v>
          </cell>
        </row>
        <row r="324">
          <cell r="W324" t="str">
            <v>26422</v>
          </cell>
        </row>
        <row r="325">
          <cell r="W325" t="str">
            <v>26423</v>
          </cell>
        </row>
        <row r="326">
          <cell r="W326" t="str">
            <v>26424</v>
          </cell>
        </row>
        <row r="327">
          <cell r="W327" t="str">
            <v>268210</v>
          </cell>
        </row>
        <row r="328">
          <cell r="W328" t="str">
            <v>268211</v>
          </cell>
        </row>
        <row r="329">
          <cell r="W329" t="str">
            <v>268212</v>
          </cell>
        </row>
        <row r="330">
          <cell r="W330" t="str">
            <v>268220</v>
          </cell>
        </row>
        <row r="331">
          <cell r="W331" t="str">
            <v>26829</v>
          </cell>
        </row>
        <row r="332">
          <cell r="W332" t="str">
            <v>545741</v>
          </cell>
        </row>
        <row r="333">
          <cell r="W333" t="str">
            <v>545742</v>
          </cell>
        </row>
        <row r="334">
          <cell r="W334" t="str">
            <v>10725CTG101</v>
          </cell>
        </row>
        <row r="335">
          <cell r="W335" t="str">
            <v>10725CTG201</v>
          </cell>
        </row>
        <row r="336">
          <cell r="W336" t="str">
            <v>10725CTG301</v>
          </cell>
        </row>
        <row r="337">
          <cell r="W337" t="str">
            <v>26321</v>
          </cell>
        </row>
        <row r="338">
          <cell r="W338" t="str">
            <v>106181</v>
          </cell>
        </row>
        <row r="340">
          <cell r="W340" t="str">
            <v>507441</v>
          </cell>
        </row>
        <row r="342">
          <cell r="W342" t="str">
            <v>520564</v>
          </cell>
        </row>
        <row r="343">
          <cell r="W343" t="str">
            <v>50651BLR1</v>
          </cell>
        </row>
        <row r="344">
          <cell r="W344" t="str">
            <v>50651BLR2</v>
          </cell>
        </row>
        <row r="345">
          <cell r="W345" t="str">
            <v>50651BLR3</v>
          </cell>
        </row>
        <row r="346">
          <cell r="W346" t="str">
            <v>50651BLR4</v>
          </cell>
        </row>
        <row r="347">
          <cell r="W347" t="str">
            <v>50651BLR5</v>
          </cell>
        </row>
        <row r="348">
          <cell r="W348" t="str">
            <v>7909VB01</v>
          </cell>
        </row>
        <row r="349">
          <cell r="W349" t="str">
            <v>7909VB02</v>
          </cell>
        </row>
        <row r="350">
          <cell r="W350" t="str">
            <v>106171</v>
          </cell>
        </row>
        <row r="351">
          <cell r="W351" t="str">
            <v>502021</v>
          </cell>
        </row>
        <row r="352">
          <cell r="W352" t="str">
            <v>106211</v>
          </cell>
        </row>
        <row r="353">
          <cell r="W353" t="str">
            <v>7146UGT007</v>
          </cell>
        </row>
        <row r="354">
          <cell r="W354" t="str">
            <v>7146UGT008</v>
          </cell>
        </row>
        <row r="355">
          <cell r="W355" t="str">
            <v>7146UGT009</v>
          </cell>
        </row>
        <row r="356">
          <cell r="W356" t="str">
            <v>7146UGT013</v>
          </cell>
        </row>
        <row r="357">
          <cell r="W357" t="str">
            <v>7146UGT014</v>
          </cell>
        </row>
        <row r="358">
          <cell r="W358" t="str">
            <v>250261</v>
          </cell>
        </row>
        <row r="359">
          <cell r="W359" t="str">
            <v>250262</v>
          </cell>
        </row>
        <row r="360">
          <cell r="W360" t="str">
            <v>250280</v>
          </cell>
        </row>
        <row r="361">
          <cell r="W361" t="str">
            <v>250290</v>
          </cell>
        </row>
        <row r="362">
          <cell r="W362" t="str">
            <v>2521UGT001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mcnevin@dep.state.nj.us"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9"/>
  <sheetViews>
    <sheetView workbookViewId="0" topLeftCell="A1">
      <selection activeCell="B16" sqref="B16"/>
    </sheetView>
  </sheetViews>
  <sheetFormatPr defaultColWidth="9.140625" defaultRowHeight="12.75"/>
  <cols>
    <col min="2" max="2" width="21.57421875" style="0" bestFit="1" customWidth="1"/>
  </cols>
  <sheetData>
    <row r="1" spans="1:14" ht="13.5" thickBot="1">
      <c r="A1" s="113"/>
      <c r="B1" s="113"/>
      <c r="C1" s="113"/>
      <c r="D1" s="113"/>
      <c r="E1" s="113"/>
      <c r="F1" s="113"/>
      <c r="G1" s="113"/>
      <c r="H1" s="113"/>
      <c r="I1" s="113"/>
      <c r="J1" s="113"/>
      <c r="K1" s="113"/>
      <c r="L1" s="113"/>
      <c r="M1" s="113"/>
      <c r="N1" s="113"/>
    </row>
    <row r="2" spans="1:14" ht="13.5" thickTop="1">
      <c r="A2" s="113"/>
      <c r="B2" s="114" t="s">
        <v>59</v>
      </c>
      <c r="C2" s="113"/>
      <c r="D2" s="113"/>
      <c r="E2" s="113"/>
      <c r="F2" s="113"/>
      <c r="G2" s="113"/>
      <c r="H2" s="113"/>
      <c r="I2" s="113"/>
      <c r="J2" s="113"/>
      <c r="K2" s="113"/>
      <c r="L2" s="113"/>
      <c r="M2" s="113"/>
      <c r="N2" s="113"/>
    </row>
    <row r="3" spans="1:14" ht="12.75">
      <c r="A3" s="113"/>
      <c r="B3" s="60" t="s">
        <v>60</v>
      </c>
      <c r="C3" s="113"/>
      <c r="D3" s="113"/>
      <c r="E3" s="113"/>
      <c r="F3" s="113"/>
      <c r="G3" s="113"/>
      <c r="H3" s="113"/>
      <c r="I3" s="113"/>
      <c r="J3" s="113"/>
      <c r="K3" s="113"/>
      <c r="L3" s="113"/>
      <c r="M3" s="113"/>
      <c r="N3" s="113"/>
    </row>
    <row r="4" spans="1:14" ht="12.75">
      <c r="A4" s="113"/>
      <c r="B4" s="60" t="s">
        <v>61</v>
      </c>
      <c r="C4" s="113"/>
      <c r="D4" s="113"/>
      <c r="E4" s="113"/>
      <c r="F4" s="113"/>
      <c r="G4" s="113"/>
      <c r="H4" s="113"/>
      <c r="I4" s="113"/>
      <c r="J4" s="113"/>
      <c r="K4" s="113"/>
      <c r="L4" s="113"/>
      <c r="M4" s="113"/>
      <c r="N4" s="113"/>
    </row>
    <row r="5" spans="1:14" ht="12.75">
      <c r="A5" s="113"/>
      <c r="B5" s="60" t="s">
        <v>62</v>
      </c>
      <c r="C5" s="113"/>
      <c r="D5" s="113"/>
      <c r="E5" s="113"/>
      <c r="F5" s="113"/>
      <c r="G5" s="113"/>
      <c r="H5" s="113"/>
      <c r="I5" s="113"/>
      <c r="J5" s="113"/>
      <c r="K5" s="113"/>
      <c r="L5" s="113"/>
      <c r="M5" s="113"/>
      <c r="N5" s="113"/>
    </row>
    <row r="6" spans="1:14" ht="13.5" thickBot="1">
      <c r="A6" s="113"/>
      <c r="B6" s="61" t="s">
        <v>63</v>
      </c>
      <c r="C6" s="113"/>
      <c r="D6" s="113"/>
      <c r="E6" s="113"/>
      <c r="F6" s="113"/>
      <c r="G6" s="113"/>
      <c r="H6" s="113"/>
      <c r="I6" s="113"/>
      <c r="J6" s="113"/>
      <c r="K6" s="113"/>
      <c r="L6" s="113"/>
      <c r="M6" s="113"/>
      <c r="N6" s="113"/>
    </row>
    <row r="7" spans="1:14" ht="13.5" thickTop="1">
      <c r="A7" s="113"/>
      <c r="B7" s="113"/>
      <c r="C7" s="113"/>
      <c r="D7" s="113"/>
      <c r="E7" s="113"/>
      <c r="F7" s="113"/>
      <c r="G7" s="113"/>
      <c r="H7" s="113"/>
      <c r="I7" s="113"/>
      <c r="J7" s="113"/>
      <c r="K7" s="113"/>
      <c r="L7" s="113"/>
      <c r="M7" s="113"/>
      <c r="N7" s="113"/>
    </row>
    <row r="8" spans="1:14" ht="12.75">
      <c r="A8" s="113" t="s">
        <v>64</v>
      </c>
      <c r="B8" s="113"/>
      <c r="C8" s="113"/>
      <c r="D8" s="113"/>
      <c r="E8" s="113"/>
      <c r="F8" s="113"/>
      <c r="G8" s="113"/>
      <c r="H8" s="113"/>
      <c r="I8" s="113"/>
      <c r="J8" s="113"/>
      <c r="K8" s="113"/>
      <c r="L8" s="113"/>
      <c r="M8" s="113"/>
      <c r="N8" s="113"/>
    </row>
    <row r="9" spans="1:14" ht="12.75">
      <c r="A9" s="113"/>
      <c r="B9" s="113"/>
      <c r="C9" s="113"/>
      <c r="D9" s="113"/>
      <c r="E9" s="113"/>
      <c r="F9" s="113"/>
      <c r="G9" s="113"/>
      <c r="H9" s="113"/>
      <c r="I9" s="113"/>
      <c r="J9" s="113"/>
      <c r="K9" s="113"/>
      <c r="L9" s="113"/>
      <c r="M9" s="113"/>
      <c r="N9" s="113"/>
    </row>
    <row r="10" spans="1:14" ht="12.75">
      <c r="A10" s="113" t="s">
        <v>65</v>
      </c>
      <c r="B10" s="113"/>
      <c r="C10" s="113"/>
      <c r="D10" s="113"/>
      <c r="E10" s="113"/>
      <c r="F10" s="113"/>
      <c r="G10" s="113"/>
      <c r="H10" s="113"/>
      <c r="I10" s="113"/>
      <c r="J10" s="113"/>
      <c r="K10" s="113"/>
      <c r="L10" s="113"/>
      <c r="M10" s="113"/>
      <c r="N10" s="113"/>
    </row>
    <row r="11" spans="1:14" ht="12.75">
      <c r="A11" s="113" t="s">
        <v>66</v>
      </c>
      <c r="B11" s="113"/>
      <c r="C11" s="113"/>
      <c r="D11" s="113"/>
      <c r="E11" s="113"/>
      <c r="F11" s="113"/>
      <c r="G11" s="113"/>
      <c r="H11" s="113"/>
      <c r="I11" s="113"/>
      <c r="J11" s="113"/>
      <c r="K11" s="113"/>
      <c r="L11" s="113"/>
      <c r="M11" s="113"/>
      <c r="N11" s="113"/>
    </row>
    <row r="12" spans="1:14" ht="12.75">
      <c r="A12" s="113" t="s">
        <v>68</v>
      </c>
      <c r="B12" s="113"/>
      <c r="C12" s="113"/>
      <c r="D12" s="113"/>
      <c r="E12" s="113"/>
      <c r="F12" s="113"/>
      <c r="G12" s="113"/>
      <c r="H12" s="113"/>
      <c r="I12" s="113"/>
      <c r="J12" s="113"/>
      <c r="K12" s="113"/>
      <c r="L12" s="113"/>
      <c r="M12" s="113"/>
      <c r="N12" s="113"/>
    </row>
    <row r="13" spans="1:14" ht="12.75">
      <c r="A13" s="113"/>
      <c r="B13" s="113"/>
      <c r="C13" s="113"/>
      <c r="D13" s="113"/>
      <c r="E13" s="113"/>
      <c r="F13" s="113"/>
      <c r="G13" s="113"/>
      <c r="H13" s="113"/>
      <c r="I13" s="113"/>
      <c r="J13" s="113"/>
      <c r="K13" s="113"/>
      <c r="L13" s="113"/>
      <c r="M13" s="113"/>
      <c r="N13" s="113"/>
    </row>
    <row r="14" spans="1:14" ht="12.75">
      <c r="A14" s="113" t="s">
        <v>67</v>
      </c>
      <c r="B14" s="113"/>
      <c r="C14" s="113"/>
      <c r="D14" s="113"/>
      <c r="E14" s="113"/>
      <c r="F14" s="113"/>
      <c r="G14" s="113"/>
      <c r="H14" s="113"/>
      <c r="I14" s="113"/>
      <c r="J14" s="113"/>
      <c r="K14" s="113"/>
      <c r="L14" s="113"/>
      <c r="M14" s="113"/>
      <c r="N14" s="113"/>
    </row>
    <row r="15" spans="1:14" ht="12.75">
      <c r="A15" s="113"/>
      <c r="B15" s="113"/>
      <c r="C15" s="113"/>
      <c r="D15" s="113"/>
      <c r="E15" s="113"/>
      <c r="F15" s="113"/>
      <c r="G15" s="113"/>
      <c r="H15" s="113"/>
      <c r="I15" s="113"/>
      <c r="J15" s="113"/>
      <c r="K15" s="113"/>
      <c r="L15" s="113"/>
      <c r="M15" s="113"/>
      <c r="N15" s="113"/>
    </row>
    <row r="16" spans="1:14" ht="12.75">
      <c r="A16" s="113"/>
      <c r="B16" s="113"/>
      <c r="C16" s="113"/>
      <c r="D16" s="113"/>
      <c r="E16" s="113"/>
      <c r="F16" s="113"/>
      <c r="G16" s="113"/>
      <c r="H16" s="113"/>
      <c r="I16" s="113"/>
      <c r="J16" s="113"/>
      <c r="K16" s="113"/>
      <c r="L16" s="113"/>
      <c r="M16" s="113"/>
      <c r="N16" s="113"/>
    </row>
    <row r="17" spans="1:14" ht="12.75">
      <c r="A17" s="113"/>
      <c r="B17" s="113"/>
      <c r="C17" s="113"/>
      <c r="D17" s="113"/>
      <c r="E17" s="113"/>
      <c r="F17" s="113"/>
      <c r="G17" s="113"/>
      <c r="H17" s="113"/>
      <c r="I17" s="113"/>
      <c r="J17" s="113"/>
      <c r="K17" s="113"/>
      <c r="L17" s="113"/>
      <c r="M17" s="113"/>
      <c r="N17" s="113"/>
    </row>
    <row r="18" spans="1:14" ht="12.75">
      <c r="A18" s="113"/>
      <c r="B18" s="113"/>
      <c r="C18" s="113"/>
      <c r="D18" s="113"/>
      <c r="E18" s="113"/>
      <c r="F18" s="113"/>
      <c r="G18" s="113"/>
      <c r="H18" s="113"/>
      <c r="I18" s="113"/>
      <c r="J18" s="113"/>
      <c r="K18" s="113"/>
      <c r="L18" s="113"/>
      <c r="M18" s="113"/>
      <c r="N18" s="113"/>
    </row>
    <row r="19" spans="1:14" ht="12.75">
      <c r="A19" s="113"/>
      <c r="B19" s="113"/>
      <c r="C19" s="113"/>
      <c r="D19" s="113"/>
      <c r="E19" s="113"/>
      <c r="F19" s="113"/>
      <c r="G19" s="113"/>
      <c r="H19" s="113"/>
      <c r="I19" s="113"/>
      <c r="J19" s="113"/>
      <c r="K19" s="113"/>
      <c r="L19" s="113"/>
      <c r="M19" s="113"/>
      <c r="N19" s="113"/>
    </row>
    <row r="20" spans="1:14" ht="12.75">
      <c r="A20" s="113"/>
      <c r="B20" s="113"/>
      <c r="C20" s="113"/>
      <c r="D20" s="113"/>
      <c r="E20" s="113"/>
      <c r="F20" s="113"/>
      <c r="G20" s="113"/>
      <c r="H20" s="113"/>
      <c r="I20" s="113"/>
      <c r="J20" s="113"/>
      <c r="K20" s="113"/>
      <c r="L20" s="113"/>
      <c r="M20" s="113"/>
      <c r="N20" s="113"/>
    </row>
    <row r="21" spans="1:14" ht="12.75">
      <c r="A21" s="113"/>
      <c r="B21" s="113"/>
      <c r="C21" s="113"/>
      <c r="D21" s="113"/>
      <c r="E21" s="113"/>
      <c r="F21" s="113"/>
      <c r="G21" s="113"/>
      <c r="H21" s="113"/>
      <c r="I21" s="113"/>
      <c r="J21" s="113"/>
      <c r="K21" s="113"/>
      <c r="L21" s="113"/>
      <c r="M21" s="113"/>
      <c r="N21" s="113"/>
    </row>
    <row r="22" spans="1:14" ht="12.75">
      <c r="A22" s="113"/>
      <c r="B22" s="113"/>
      <c r="C22" s="113"/>
      <c r="D22" s="113"/>
      <c r="E22" s="113"/>
      <c r="F22" s="113"/>
      <c r="G22" s="113"/>
      <c r="H22" s="113"/>
      <c r="I22" s="113"/>
      <c r="J22" s="113"/>
      <c r="K22" s="113"/>
      <c r="L22" s="113"/>
      <c r="M22" s="113"/>
      <c r="N22" s="113"/>
    </row>
    <row r="23" spans="1:14" ht="12.75">
      <c r="A23" s="113"/>
      <c r="B23" s="113"/>
      <c r="C23" s="113"/>
      <c r="D23" s="113"/>
      <c r="E23" s="113"/>
      <c r="F23" s="113"/>
      <c r="G23" s="113"/>
      <c r="H23" s="113"/>
      <c r="I23" s="113"/>
      <c r="J23" s="113"/>
      <c r="K23" s="113"/>
      <c r="L23" s="113"/>
      <c r="M23" s="113"/>
      <c r="N23" s="113"/>
    </row>
    <row r="24" spans="1:14" ht="12.75">
      <c r="A24" s="113"/>
      <c r="B24" s="113"/>
      <c r="C24" s="113"/>
      <c r="D24" s="113"/>
      <c r="E24" s="113"/>
      <c r="F24" s="113"/>
      <c r="G24" s="113"/>
      <c r="H24" s="113"/>
      <c r="I24" s="113"/>
      <c r="J24" s="113"/>
      <c r="K24" s="113"/>
      <c r="L24" s="113"/>
      <c r="M24" s="113"/>
      <c r="N24" s="113"/>
    </row>
    <row r="25" spans="1:14" ht="12.75">
      <c r="A25" s="113"/>
      <c r="B25" s="113"/>
      <c r="C25" s="113"/>
      <c r="D25" s="113"/>
      <c r="E25" s="113"/>
      <c r="F25" s="113"/>
      <c r="G25" s="113"/>
      <c r="H25" s="113"/>
      <c r="I25" s="113"/>
      <c r="J25" s="113"/>
      <c r="K25" s="113"/>
      <c r="L25" s="113"/>
      <c r="M25" s="113"/>
      <c r="N25" s="113"/>
    </row>
    <row r="26" spans="1:14" ht="12.75">
      <c r="A26" s="113"/>
      <c r="B26" s="113"/>
      <c r="C26" s="113"/>
      <c r="D26" s="113"/>
      <c r="E26" s="113"/>
      <c r="F26" s="113"/>
      <c r="G26" s="113"/>
      <c r="H26" s="113"/>
      <c r="I26" s="113"/>
      <c r="J26" s="113"/>
      <c r="K26" s="113"/>
      <c r="L26" s="113"/>
      <c r="M26" s="113"/>
      <c r="N26" s="113"/>
    </row>
    <row r="27" spans="1:14" ht="12.75">
      <c r="A27" s="113"/>
      <c r="B27" s="113"/>
      <c r="C27" s="113"/>
      <c r="D27" s="113"/>
      <c r="E27" s="113"/>
      <c r="F27" s="113"/>
      <c r="G27" s="113"/>
      <c r="H27" s="113"/>
      <c r="I27" s="113"/>
      <c r="J27" s="113"/>
      <c r="K27" s="113"/>
      <c r="L27" s="113"/>
      <c r="M27" s="113"/>
      <c r="N27" s="113"/>
    </row>
    <row r="28" spans="1:14" ht="12.75">
      <c r="A28" s="113"/>
      <c r="B28" s="113"/>
      <c r="C28" s="113"/>
      <c r="D28" s="113"/>
      <c r="E28" s="113"/>
      <c r="F28" s="113"/>
      <c r="G28" s="113"/>
      <c r="H28" s="113"/>
      <c r="I28" s="113"/>
      <c r="J28" s="113"/>
      <c r="K28" s="113"/>
      <c r="L28" s="113"/>
      <c r="M28" s="113"/>
      <c r="N28" s="113"/>
    </row>
    <row r="29" spans="1:14" ht="12.75">
      <c r="A29" s="113"/>
      <c r="B29" s="113"/>
      <c r="C29" s="113"/>
      <c r="D29" s="113"/>
      <c r="E29" s="113"/>
      <c r="F29" s="113"/>
      <c r="G29" s="113"/>
      <c r="H29" s="113"/>
      <c r="I29" s="113"/>
      <c r="J29" s="113"/>
      <c r="K29" s="113"/>
      <c r="L29" s="113"/>
      <c r="M29" s="113"/>
      <c r="N29" s="113"/>
    </row>
  </sheetData>
  <hyperlinks>
    <hyperlink ref="B6" r:id="rId1" display="mailto:tmcnevin@dep.state.nj.u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46"/>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140625" defaultRowHeight="12.75"/>
  <cols>
    <col min="1" max="1" width="6.57421875" style="0" customWidth="1"/>
    <col min="2" max="2" width="11.00390625" style="0" bestFit="1" customWidth="1"/>
    <col min="3" max="3" width="10.140625" style="0" customWidth="1"/>
    <col min="4" max="4" width="6.140625" style="0" customWidth="1"/>
    <col min="5" max="5" width="5.28125" style="0" customWidth="1"/>
    <col min="6" max="6" width="9.7109375" style="0" customWidth="1"/>
    <col min="7" max="7" width="6.140625" style="0" customWidth="1"/>
    <col min="8" max="8" width="5.28125" style="0" customWidth="1"/>
    <col min="9" max="9" width="4.421875" style="0" customWidth="1"/>
    <col min="10" max="10" width="11.28125" style="0" customWidth="1"/>
    <col min="11" max="11" width="10.140625" style="0" customWidth="1"/>
    <col min="12" max="12" width="6.140625" style="0" customWidth="1"/>
    <col min="13" max="13" width="5.28125" style="0" customWidth="1"/>
    <col min="14" max="14" width="12.00390625" style="0" customWidth="1"/>
    <col min="15" max="15" width="6.140625" style="0" customWidth="1"/>
    <col min="16" max="16" width="5.28125" style="0" customWidth="1"/>
  </cols>
  <sheetData>
    <row r="1" spans="1:16" ht="13.5" thickBot="1">
      <c r="A1" s="99" t="s">
        <v>169</v>
      </c>
      <c r="B1" s="100"/>
      <c r="C1" s="100"/>
      <c r="D1" s="100"/>
      <c r="E1" s="100"/>
      <c r="F1" s="100"/>
      <c r="G1" s="100"/>
      <c r="H1" s="100"/>
      <c r="I1" s="100"/>
      <c r="J1" s="100"/>
      <c r="K1" s="100"/>
      <c r="L1" s="100"/>
      <c r="M1" s="100"/>
      <c r="N1" s="100"/>
      <c r="O1" s="100"/>
      <c r="P1" s="101"/>
    </row>
    <row r="2" spans="1:2" ht="12.75">
      <c r="A2" s="1"/>
      <c r="B2" s="2"/>
    </row>
    <row r="3" spans="1:16" ht="12.75">
      <c r="A3" s="1"/>
      <c r="B3" s="110" t="s">
        <v>170</v>
      </c>
      <c r="C3" s="111"/>
      <c r="D3" s="111"/>
      <c r="E3" s="111"/>
      <c r="F3" s="111"/>
      <c r="G3" s="111"/>
      <c r="H3" s="112"/>
      <c r="J3" s="102" t="s">
        <v>171</v>
      </c>
      <c r="K3" s="103"/>
      <c r="L3" s="103"/>
      <c r="M3" s="103"/>
      <c r="N3" s="103"/>
      <c r="O3" s="103"/>
      <c r="P3" s="104"/>
    </row>
    <row r="4" spans="1:16" ht="12.75">
      <c r="A4" s="3" t="s">
        <v>172</v>
      </c>
      <c r="B4" s="4" t="s">
        <v>173</v>
      </c>
      <c r="C4" s="5" t="s">
        <v>174</v>
      </c>
      <c r="D4" s="6" t="s">
        <v>175</v>
      </c>
      <c r="E4" s="5" t="s">
        <v>176</v>
      </c>
      <c r="F4" s="5" t="s">
        <v>177</v>
      </c>
      <c r="G4" s="6" t="s">
        <v>175</v>
      </c>
      <c r="H4" s="7" t="s">
        <v>176</v>
      </c>
      <c r="J4" s="8" t="s">
        <v>173</v>
      </c>
      <c r="K4" s="9" t="s">
        <v>174</v>
      </c>
      <c r="L4" s="10" t="s">
        <v>175</v>
      </c>
      <c r="M4" s="9" t="s">
        <v>176</v>
      </c>
      <c r="N4" s="9" t="s">
        <v>177</v>
      </c>
      <c r="O4" s="10" t="s">
        <v>175</v>
      </c>
      <c r="P4" s="11" t="s">
        <v>176</v>
      </c>
    </row>
    <row r="5" spans="1:17" ht="12.75">
      <c r="A5" s="12" t="s">
        <v>178</v>
      </c>
      <c r="B5" s="95">
        <f>'CT'!J78</f>
        <v>7.389</v>
      </c>
      <c r="C5" s="88">
        <f>'CT'!K78</f>
        <v>4.7842</v>
      </c>
      <c r="D5" s="88">
        <f aca="true" t="shared" si="0" ref="D5:D10">C5-B5</f>
        <v>-2.6048</v>
      </c>
      <c r="E5" s="90">
        <f aca="true" t="shared" si="1" ref="E5:E11">D5/B5</f>
        <v>-0.35252402219515494</v>
      </c>
      <c r="F5" s="88">
        <f>'CT'!$M$78</f>
        <v>0.9806458</v>
      </c>
      <c r="G5" s="89">
        <f aca="true" t="shared" si="2" ref="G5:G10">F5-B5</f>
        <v>-6.4083542</v>
      </c>
      <c r="H5" s="90">
        <f aca="true" t="shared" si="3" ref="H5:H11">G5/B5</f>
        <v>-0.867283015293003</v>
      </c>
      <c r="J5" s="88">
        <f>'CT'!$J$93</f>
        <v>38.694</v>
      </c>
      <c r="K5" s="88">
        <f>'CT'!O93</f>
        <v>29.600099999999998</v>
      </c>
      <c r="L5" s="88">
        <f aca="true" t="shared" si="4" ref="L5:L10">K5-J5</f>
        <v>-9.093900000000005</v>
      </c>
      <c r="M5" s="90">
        <f aca="true" t="shared" si="5" ref="M5:M11">L5/J5</f>
        <v>-0.23502093347805872</v>
      </c>
      <c r="N5" s="88">
        <f>'CT'!$Q$93</f>
        <v>13.195561960000003</v>
      </c>
      <c r="O5" s="89">
        <f aca="true" t="shared" si="6" ref="O5:O10">N5-J5</f>
        <v>-25.49843804</v>
      </c>
      <c r="P5" s="90">
        <f aca="true" t="shared" si="7" ref="P5:P11">O5/J5</f>
        <v>-0.6589765348632862</v>
      </c>
      <c r="Q5" s="14"/>
    </row>
    <row r="6" spans="1:17" ht="12.75">
      <c r="A6" s="12" t="s">
        <v>179</v>
      </c>
      <c r="B6" s="89">
        <f>'DE'!J38</f>
        <v>0.517</v>
      </c>
      <c r="C6" s="88">
        <f>'DE'!K38</f>
        <v>0.3102</v>
      </c>
      <c r="D6" s="88">
        <f t="shared" si="0"/>
        <v>-0.20680000000000004</v>
      </c>
      <c r="E6" s="90">
        <f t="shared" si="1"/>
        <v>-0.4000000000000001</v>
      </c>
      <c r="F6" s="96">
        <f>'DE'!$M$38</f>
        <v>0.068786</v>
      </c>
      <c r="G6" s="89">
        <f t="shared" si="2"/>
        <v>-0.448214</v>
      </c>
      <c r="H6" s="90">
        <f t="shared" si="3"/>
        <v>-0.8669516441005802</v>
      </c>
      <c r="J6" s="88">
        <f>'DE'!$J$53</f>
        <v>35.988</v>
      </c>
      <c r="K6" s="88">
        <f>'DE'!$O$53</f>
        <v>28.8624</v>
      </c>
      <c r="L6" s="88">
        <f t="shared" si="4"/>
        <v>-7.125599999999999</v>
      </c>
      <c r="M6" s="90">
        <f t="shared" si="5"/>
        <v>-0.19799933311103698</v>
      </c>
      <c r="N6" s="88">
        <f>'DE'!$Q$53</f>
        <v>7.257689635</v>
      </c>
      <c r="O6" s="89">
        <f t="shared" si="6"/>
        <v>-28.730310365</v>
      </c>
      <c r="P6" s="90">
        <f t="shared" si="7"/>
        <v>-0.7983302869011893</v>
      </c>
      <c r="Q6" s="14"/>
    </row>
    <row r="7" spans="1:17" ht="12.75">
      <c r="A7" s="12" t="s">
        <v>180</v>
      </c>
      <c r="B7" s="95">
        <f>MD!J69</f>
        <v>21.845999999999997</v>
      </c>
      <c r="C7" s="88">
        <f>MD!K69</f>
        <v>13.9808</v>
      </c>
      <c r="D7" s="88">
        <f t="shared" si="0"/>
        <v>-7.865199999999996</v>
      </c>
      <c r="E7" s="90">
        <f t="shared" si="1"/>
        <v>-0.3600292959809575</v>
      </c>
      <c r="F7" s="88">
        <f>MD!$L$69</f>
        <v>7.8652</v>
      </c>
      <c r="G7" s="89">
        <f t="shared" si="2"/>
        <v>-13.980799999999997</v>
      </c>
      <c r="H7" s="90">
        <f t="shared" si="3"/>
        <v>-0.6399707040190423</v>
      </c>
      <c r="J7" s="88">
        <f>MD!$J$91</f>
        <v>63.803</v>
      </c>
      <c r="K7" s="88">
        <f>MD!$O$91</f>
        <v>44.662099999999995</v>
      </c>
      <c r="L7" s="88">
        <f t="shared" si="4"/>
        <v>-19.140900000000002</v>
      </c>
      <c r="M7" s="90">
        <f t="shared" si="5"/>
        <v>-0.30000000000000004</v>
      </c>
      <c r="N7" s="88">
        <f>MD!$Q$91</f>
        <v>15.057809760000001</v>
      </c>
      <c r="O7" s="89">
        <f t="shared" si="6"/>
        <v>-48.74519024</v>
      </c>
      <c r="P7" s="90">
        <f t="shared" si="7"/>
        <v>-0.7639952704418288</v>
      </c>
      <c r="Q7" s="14"/>
    </row>
    <row r="8" spans="1:17" ht="12.75">
      <c r="A8" s="12" t="s">
        <v>181</v>
      </c>
      <c r="B8" s="89">
        <f>NJ!J234</f>
        <v>51.65099999999999</v>
      </c>
      <c r="C8" s="88">
        <f>NJ!K234</f>
        <v>36.845</v>
      </c>
      <c r="D8" s="88">
        <f t="shared" si="0"/>
        <v>-14.80599999999999</v>
      </c>
      <c r="E8" s="90">
        <f t="shared" si="1"/>
        <v>-0.28665466302685316</v>
      </c>
      <c r="F8" s="88">
        <f>NJ!$M$234</f>
        <v>9.91500741</v>
      </c>
      <c r="G8" s="89">
        <f t="shared" si="2"/>
        <v>-41.73599258999999</v>
      </c>
      <c r="H8" s="90">
        <f t="shared" si="3"/>
        <v>-0.8080384230702212</v>
      </c>
      <c r="J8" s="88">
        <f>NJ!$J$248</f>
        <v>19.372000000000003</v>
      </c>
      <c r="K8" s="88">
        <f>NJ!$O$248</f>
        <v>14.332299999999998</v>
      </c>
      <c r="L8" s="88">
        <f t="shared" si="4"/>
        <v>-5.039700000000005</v>
      </c>
      <c r="M8" s="90">
        <f t="shared" si="5"/>
        <v>-0.2601538302704937</v>
      </c>
      <c r="N8" s="88">
        <f>NJ!$Q$248</f>
        <v>5.567286375</v>
      </c>
      <c r="O8" s="89">
        <f t="shared" si="6"/>
        <v>-13.804713625000003</v>
      </c>
      <c r="P8" s="90">
        <f t="shared" si="7"/>
        <v>-0.7126116882614083</v>
      </c>
      <c r="Q8" s="14"/>
    </row>
    <row r="9" spans="1:17" ht="12.75">
      <c r="A9" s="12" t="s">
        <v>182</v>
      </c>
      <c r="B9" s="95">
        <f>NY!J483</f>
        <v>92.25100000000009</v>
      </c>
      <c r="C9" s="88">
        <f>NY!K483</f>
        <v>71.11519999999999</v>
      </c>
      <c r="D9" s="88">
        <f t="shared" si="0"/>
        <v>-21.135800000000103</v>
      </c>
      <c r="E9" s="90">
        <f t="shared" si="1"/>
        <v>-0.22911187954602208</v>
      </c>
      <c r="F9" s="88">
        <f>NY!$M$483</f>
        <v>2.937712852499999</v>
      </c>
      <c r="G9" s="89">
        <f t="shared" si="2"/>
        <v>-89.31328714750009</v>
      </c>
      <c r="H9" s="90">
        <f t="shared" si="3"/>
        <v>-0.9681552194285157</v>
      </c>
      <c r="I9" s="15"/>
      <c r="J9" s="88">
        <f>NY!$J$516</f>
        <v>105.89100000000002</v>
      </c>
      <c r="K9" s="88">
        <f>NY!$O$516</f>
        <v>74.1237</v>
      </c>
      <c r="L9" s="88">
        <f t="shared" si="4"/>
        <v>-31.76730000000002</v>
      </c>
      <c r="M9" s="90">
        <f t="shared" si="5"/>
        <v>-0.30000000000000016</v>
      </c>
      <c r="N9" s="88">
        <f>NY!$Q$516</f>
        <v>37.09438848500001</v>
      </c>
      <c r="O9" s="89">
        <f t="shared" si="6"/>
        <v>-68.79661151500001</v>
      </c>
      <c r="P9" s="90">
        <f t="shared" si="7"/>
        <v>-0.6496927171808746</v>
      </c>
      <c r="Q9" s="14"/>
    </row>
    <row r="10" spans="1:17" ht="12.75">
      <c r="A10" s="12" t="s">
        <v>183</v>
      </c>
      <c r="B10" s="31">
        <f>PA!J209</f>
        <v>12.658</v>
      </c>
      <c r="C10" s="97">
        <f>PA!K209</f>
        <v>7.7388</v>
      </c>
      <c r="D10" s="97">
        <f t="shared" si="0"/>
        <v>-4.919199999999999</v>
      </c>
      <c r="E10" s="90">
        <f t="shared" si="1"/>
        <v>-0.3886237952283141</v>
      </c>
      <c r="F10" s="97">
        <f>PA!$M$209</f>
        <v>1.4673941</v>
      </c>
      <c r="G10" s="31">
        <f t="shared" si="2"/>
        <v>-11.1906059</v>
      </c>
      <c r="H10" s="90">
        <f t="shared" si="3"/>
        <v>-0.8840737794280297</v>
      </c>
      <c r="J10" s="97">
        <f>PA!$J$249</f>
        <v>104.321</v>
      </c>
      <c r="K10" s="97">
        <f>PA!$O$249</f>
        <v>76.7978</v>
      </c>
      <c r="L10" s="31">
        <f t="shared" si="4"/>
        <v>-27.523200000000003</v>
      </c>
      <c r="M10" s="90">
        <f t="shared" si="5"/>
        <v>-0.2638318267654643</v>
      </c>
      <c r="N10" s="97">
        <f>PA!$Q$249</f>
        <v>25.008265765000004</v>
      </c>
      <c r="O10" s="31">
        <f t="shared" si="6"/>
        <v>-79.312734235</v>
      </c>
      <c r="P10" s="90">
        <f t="shared" si="7"/>
        <v>-0.7602758239951687</v>
      </c>
      <c r="Q10" s="14"/>
    </row>
    <row r="11" spans="1:16" ht="12.75">
      <c r="A11" s="12"/>
      <c r="B11" s="16">
        <f>SUM(B5:B10)</f>
        <v>186.31200000000007</v>
      </c>
      <c r="C11" s="17">
        <f>SUM(C5:C10)</f>
        <v>134.77419999999998</v>
      </c>
      <c r="D11" s="17">
        <f>SUM(D5:D10)</f>
        <v>-51.53780000000008</v>
      </c>
      <c r="E11" s="18">
        <f t="shared" si="1"/>
        <v>-0.2766209369230112</v>
      </c>
      <c r="F11" s="17">
        <f>SUM(F5:F10)</f>
        <v>23.2347461625</v>
      </c>
      <c r="G11" s="16">
        <f>SUM(G5:G10)</f>
        <v>-163.07725383750008</v>
      </c>
      <c r="H11" s="18">
        <f t="shared" si="3"/>
        <v>-0.8752911988358238</v>
      </c>
      <c r="J11" s="17">
        <f>SUM(J5:J10)</f>
        <v>368.0690000000001</v>
      </c>
      <c r="K11" s="17">
        <f>SUM(K5:K10)</f>
        <v>268.3784</v>
      </c>
      <c r="L11" s="17">
        <f>SUM(L5:L10)</f>
        <v>-99.69060000000003</v>
      </c>
      <c r="M11" s="18">
        <f t="shared" si="5"/>
        <v>-0.2708475856429094</v>
      </c>
      <c r="N11" s="88">
        <f>SUM(N5:N10)</f>
        <v>103.18100198000002</v>
      </c>
      <c r="O11" s="89">
        <f>SUM(O5:O10)</f>
        <v>-264.88799802</v>
      </c>
      <c r="P11" s="18">
        <f t="shared" si="7"/>
        <v>-0.719669404432321</v>
      </c>
    </row>
    <row r="13" spans="3:14" ht="33.75">
      <c r="C13" s="19" t="s">
        <v>184</v>
      </c>
      <c r="F13" s="20" t="s">
        <v>185</v>
      </c>
      <c r="K13" s="21" t="s">
        <v>186</v>
      </c>
      <c r="N13" s="20" t="s">
        <v>187</v>
      </c>
    </row>
    <row r="14" spans="1:16" ht="12.75">
      <c r="A14" s="22"/>
      <c r="B14" s="23"/>
      <c r="C14" s="23"/>
      <c r="D14" s="23"/>
      <c r="E14" s="23"/>
      <c r="F14" s="23"/>
      <c r="G14" s="24"/>
      <c r="H14" s="23"/>
      <c r="I14" s="23"/>
      <c r="J14" s="23"/>
      <c r="K14" s="23"/>
      <c r="L14" s="24"/>
      <c r="M14" s="23"/>
      <c r="N14" s="24"/>
      <c r="O14" s="24"/>
      <c r="P14" s="23"/>
    </row>
    <row r="16" spans="2:12" ht="12.75">
      <c r="B16" s="105" t="s">
        <v>188</v>
      </c>
      <c r="C16" s="106"/>
      <c r="D16" s="106"/>
      <c r="E16" s="106"/>
      <c r="F16" s="106"/>
      <c r="G16" s="106"/>
      <c r="H16" s="107"/>
      <c r="J16" s="14"/>
      <c r="K16" s="25"/>
      <c r="L16" s="25"/>
    </row>
    <row r="17" spans="2:10" ht="12.75">
      <c r="B17" s="26" t="s">
        <v>173</v>
      </c>
      <c r="C17" s="27" t="s">
        <v>174</v>
      </c>
      <c r="D17" s="28" t="s">
        <v>175</v>
      </c>
      <c r="E17" s="29" t="s">
        <v>176</v>
      </c>
      <c r="F17" s="27" t="s">
        <v>177</v>
      </c>
      <c r="G17" s="28" t="s">
        <v>175</v>
      </c>
      <c r="H17" s="29" t="s">
        <v>176</v>
      </c>
      <c r="J17" s="25"/>
    </row>
    <row r="18" spans="1:11" ht="12.75">
      <c r="A18" s="12" t="s">
        <v>178</v>
      </c>
      <c r="B18" s="16">
        <f aca="true" t="shared" si="8" ref="B18:D23">B5+J5</f>
        <v>46.083000000000006</v>
      </c>
      <c r="C18" s="16">
        <f t="shared" si="8"/>
        <v>34.384299999999996</v>
      </c>
      <c r="D18" s="16">
        <f t="shared" si="8"/>
        <v>-11.698700000000006</v>
      </c>
      <c r="E18" s="18">
        <f aca="true" t="shared" si="9" ref="E18:E24">D18/B18</f>
        <v>-0.25386151075233826</v>
      </c>
      <c r="F18" s="16">
        <f aca="true" t="shared" si="10" ref="F18:F23">F5+N5</f>
        <v>14.176207760000002</v>
      </c>
      <c r="G18" s="16">
        <f aca="true" t="shared" si="11" ref="G18:G23">F18-B18</f>
        <v>-31.90679224</v>
      </c>
      <c r="H18" s="18">
        <f aca="true" t="shared" si="12" ref="H18:H24">G18/B18</f>
        <v>-0.692376629993707</v>
      </c>
      <c r="K18" s="25"/>
    </row>
    <row r="19" spans="1:8" ht="12.75">
      <c r="A19" s="12" t="s">
        <v>179</v>
      </c>
      <c r="B19" s="16">
        <f t="shared" si="8"/>
        <v>36.505</v>
      </c>
      <c r="C19" s="16">
        <f t="shared" si="8"/>
        <v>29.1726</v>
      </c>
      <c r="D19" s="16">
        <f t="shared" si="8"/>
        <v>-7.332399999999999</v>
      </c>
      <c r="E19" s="18">
        <f t="shared" si="9"/>
        <v>-0.20086015614299407</v>
      </c>
      <c r="F19" s="16">
        <f t="shared" si="10"/>
        <v>7.326475635</v>
      </c>
      <c r="G19" s="16">
        <f t="shared" si="11"/>
        <v>-29.178524365</v>
      </c>
      <c r="H19" s="18">
        <f t="shared" si="12"/>
        <v>-0.79930213299548</v>
      </c>
    </row>
    <row r="20" spans="1:10" ht="12.75">
      <c r="A20" s="12" t="s">
        <v>180</v>
      </c>
      <c r="B20" s="16">
        <f t="shared" si="8"/>
        <v>85.649</v>
      </c>
      <c r="C20" s="16">
        <f t="shared" si="8"/>
        <v>58.6429</v>
      </c>
      <c r="D20" s="16">
        <f t="shared" si="8"/>
        <v>-27.006099999999996</v>
      </c>
      <c r="E20" s="18">
        <f t="shared" si="9"/>
        <v>-0.3153113287954325</v>
      </c>
      <c r="F20" s="16">
        <f t="shared" si="10"/>
        <v>22.92300976</v>
      </c>
      <c r="G20" s="16">
        <f t="shared" si="11"/>
        <v>-62.72599024</v>
      </c>
      <c r="H20" s="18">
        <f t="shared" si="12"/>
        <v>-0.7323610344545762</v>
      </c>
      <c r="J20" s="30"/>
    </row>
    <row r="21" spans="1:8" ht="12.75">
      <c r="A21" s="12" t="s">
        <v>181</v>
      </c>
      <c r="B21" s="16">
        <f t="shared" si="8"/>
        <v>71.023</v>
      </c>
      <c r="C21" s="16">
        <f t="shared" si="8"/>
        <v>51.177299999999995</v>
      </c>
      <c r="D21" s="16">
        <f t="shared" si="8"/>
        <v>-19.845699999999994</v>
      </c>
      <c r="E21" s="18">
        <f t="shared" si="9"/>
        <v>-0.2794263830026892</v>
      </c>
      <c r="F21" s="16">
        <f t="shared" si="10"/>
        <v>15.482293785</v>
      </c>
      <c r="G21" s="16">
        <f t="shared" si="11"/>
        <v>-55.540706215</v>
      </c>
      <c r="H21" s="18">
        <f t="shared" si="12"/>
        <v>-0.7820101405882602</v>
      </c>
    </row>
    <row r="22" spans="1:8" ht="12.75">
      <c r="A22" s="12" t="s">
        <v>182</v>
      </c>
      <c r="B22" s="16">
        <f t="shared" si="8"/>
        <v>198.1420000000001</v>
      </c>
      <c r="C22" s="16">
        <f t="shared" si="8"/>
        <v>145.2389</v>
      </c>
      <c r="D22" s="16">
        <f t="shared" si="8"/>
        <v>-52.90310000000012</v>
      </c>
      <c r="E22" s="18">
        <f t="shared" si="9"/>
        <v>-0.266995891835149</v>
      </c>
      <c r="F22" s="89">
        <f t="shared" si="10"/>
        <v>40.03210133750001</v>
      </c>
      <c r="G22" s="89">
        <f t="shared" si="11"/>
        <v>-158.1098986625001</v>
      </c>
      <c r="H22" s="18">
        <f t="shared" si="12"/>
        <v>-0.7979625655464263</v>
      </c>
    </row>
    <row r="23" spans="1:14" ht="12.75">
      <c r="A23" s="12" t="s">
        <v>183</v>
      </c>
      <c r="B23" s="31">
        <f t="shared" si="8"/>
        <v>116.979</v>
      </c>
      <c r="C23" s="31">
        <f t="shared" si="8"/>
        <v>84.53659999999999</v>
      </c>
      <c r="D23" s="31">
        <f t="shared" si="8"/>
        <v>-32.4424</v>
      </c>
      <c r="E23" s="18">
        <f t="shared" si="9"/>
        <v>-0.2773352482069431</v>
      </c>
      <c r="F23" s="31">
        <f t="shared" si="10"/>
        <v>26.475659865000004</v>
      </c>
      <c r="G23" s="31">
        <f t="shared" si="11"/>
        <v>-90.503340135</v>
      </c>
      <c r="H23" s="18">
        <f t="shared" si="12"/>
        <v>-0.7736716858154028</v>
      </c>
      <c r="J23" s="32"/>
      <c r="K23" s="33"/>
      <c r="N23" s="32">
        <f>'[2]GDMReport'!J874</f>
        <v>1613.4289999999976</v>
      </c>
    </row>
    <row r="24" spans="2:14" ht="12.75">
      <c r="B24" s="16">
        <f>SUM(B18:B23)</f>
        <v>554.3810000000002</v>
      </c>
      <c r="C24" s="17">
        <f>SUM(C18:C23)</f>
        <v>403.1526</v>
      </c>
      <c r="D24" s="17">
        <f>SUM(D18:D23)</f>
        <v>-151.2284000000001</v>
      </c>
      <c r="E24" s="18">
        <f t="shared" si="9"/>
        <v>-0.2727878480683863</v>
      </c>
      <c r="F24" s="88">
        <f>SUM(F18:F23)</f>
        <v>126.41574814250001</v>
      </c>
      <c r="G24" s="89">
        <f>SUM(G18:G23)</f>
        <v>-427.9652518575001</v>
      </c>
      <c r="H24" s="18">
        <f t="shared" si="12"/>
        <v>-0.7719695513690042</v>
      </c>
      <c r="J24" s="34"/>
      <c r="K24" s="33"/>
      <c r="N24" s="34">
        <f>'[2]GDMReport'!J875</f>
        <v>991.5590000000005</v>
      </c>
    </row>
    <row r="25" ht="12.75">
      <c r="N25" s="32">
        <f>N23-N24</f>
        <v>621.869999999997</v>
      </c>
    </row>
    <row r="26" spans="2:10" ht="12.75">
      <c r="B26" t="s">
        <v>189</v>
      </c>
      <c r="C26" s="35"/>
      <c r="D26" s="35">
        <f>D24/$G32</f>
        <v>-0.21279544095402275</v>
      </c>
      <c r="F26" s="35"/>
      <c r="G26" s="35">
        <f>G24/$G32</f>
        <v>-0.6021954506032998</v>
      </c>
      <c r="J26" s="25"/>
    </row>
    <row r="27" ht="12.75">
      <c r="B27" t="s">
        <v>190</v>
      </c>
    </row>
    <row r="28" ht="12.75">
      <c r="D28" s="36"/>
    </row>
    <row r="29" spans="6:11" ht="12.75">
      <c r="F29" s="108" t="s">
        <v>191</v>
      </c>
      <c r="G29" s="108"/>
      <c r="H29" s="108"/>
      <c r="K29" s="25"/>
    </row>
    <row r="30" spans="6:8" ht="12.75">
      <c r="F30" s="33">
        <v>38559</v>
      </c>
      <c r="G30" s="32">
        <f>$K$44</f>
        <v>1202.2779999999998</v>
      </c>
      <c r="H30" t="s">
        <v>192</v>
      </c>
    </row>
    <row r="31" spans="6:10" ht="12.75">
      <c r="F31" s="33">
        <v>38507</v>
      </c>
      <c r="G31" s="34">
        <f>$J$44</f>
        <v>491.6029999999999</v>
      </c>
      <c r="H31" t="s">
        <v>192</v>
      </c>
      <c r="J31" s="37" t="s">
        <v>175</v>
      </c>
    </row>
    <row r="32" spans="2:10" ht="12.75">
      <c r="B32" s="38" t="s">
        <v>193</v>
      </c>
      <c r="D32" s="29"/>
      <c r="G32" s="39">
        <f>G30-G31</f>
        <v>710.675</v>
      </c>
      <c r="H32" t="s">
        <v>192</v>
      </c>
      <c r="I32" s="29" t="s">
        <v>194</v>
      </c>
      <c r="J32" s="35">
        <f>G32/G31</f>
        <v>1.4456278745247693</v>
      </c>
    </row>
    <row r="33" ht="12.75">
      <c r="G33" s="40"/>
    </row>
    <row r="34" spans="1:7" ht="12.75">
      <c r="A34" s="22"/>
      <c r="B34" s="29"/>
      <c r="C34" s="23"/>
      <c r="D34" s="24"/>
      <c r="E34" s="23"/>
      <c r="F34" s="23"/>
      <c r="G34" s="24"/>
    </row>
    <row r="35" spans="4:7" ht="12.75">
      <c r="D35" s="16"/>
      <c r="G35" s="16"/>
    </row>
    <row r="36" spans="2:11" ht="12.75">
      <c r="B36" s="41" t="s">
        <v>167</v>
      </c>
      <c r="J36" s="109" t="s">
        <v>195</v>
      </c>
      <c r="K36" s="109"/>
    </row>
    <row r="37" spans="2:11" ht="12.75">
      <c r="B37" s="98" t="s">
        <v>168</v>
      </c>
      <c r="J37" s="42">
        <v>38507</v>
      </c>
      <c r="K37" s="42">
        <v>38559</v>
      </c>
    </row>
    <row r="38" spans="1:13" ht="12.75">
      <c r="A38" s="12" t="s">
        <v>178</v>
      </c>
      <c r="B38" s="43">
        <v>0.08</v>
      </c>
      <c r="I38" s="16">
        <v>83.8</v>
      </c>
      <c r="J38" s="16">
        <f>'[1]MD0726-GDMReport'!$AK$50</f>
        <v>83.784</v>
      </c>
      <c r="K38" s="16">
        <f>'[1]MD0726-GDMReport'!$J$50</f>
        <v>217.95200000000003</v>
      </c>
      <c r="L38" s="44">
        <f aca="true" t="shared" si="13" ref="L38:L43">K38-J38</f>
        <v>134.168</v>
      </c>
      <c r="M38" s="40">
        <f aca="true" t="shared" si="14" ref="M38:M43">L38/J38</f>
        <v>1.6013558674687292</v>
      </c>
    </row>
    <row r="39" spans="1:13" ht="12.75">
      <c r="A39" s="12" t="s">
        <v>179</v>
      </c>
      <c r="B39" s="43">
        <v>0.082</v>
      </c>
      <c r="J39" s="16">
        <f>'[1]NY0726-GDMReport'!$AJ$352</f>
        <v>98.80499999999999</v>
      </c>
      <c r="K39" s="16">
        <f>'[1]NY0726-GDMReport'!$J$352</f>
        <v>305.28200000000004</v>
      </c>
      <c r="L39" s="44">
        <f t="shared" si="13"/>
        <v>206.47700000000003</v>
      </c>
      <c r="M39" s="40">
        <f t="shared" si="14"/>
        <v>2.08974242194221</v>
      </c>
    </row>
    <row r="40" spans="1:13" ht="12.75">
      <c r="A40" s="12" t="s">
        <v>180</v>
      </c>
      <c r="B40" s="43">
        <v>0.074</v>
      </c>
      <c r="I40">
        <v>233</v>
      </c>
      <c r="J40" s="16">
        <f>'[1]PA0726-GDMReport'!$AJ$186</f>
        <v>233.39899999999997</v>
      </c>
      <c r="K40" s="16">
        <f>'[1]PA0726-GDMReport'!$J$186</f>
        <v>403.76099999999974</v>
      </c>
      <c r="L40" s="44">
        <f t="shared" si="13"/>
        <v>170.36199999999977</v>
      </c>
      <c r="M40" s="40">
        <f t="shared" si="14"/>
        <v>0.7299174375211539</v>
      </c>
    </row>
    <row r="41" spans="1:13" ht="12.75">
      <c r="A41" s="12" t="s">
        <v>181</v>
      </c>
      <c r="B41" s="43">
        <v>0.085</v>
      </c>
      <c r="I41" s="12">
        <v>9.1</v>
      </c>
      <c r="J41" s="16">
        <f>'[4]Sheet1'!$J$63</f>
        <v>10.368</v>
      </c>
      <c r="K41" s="16">
        <f>'[3]CT-GDMReport'!$J$60</f>
        <v>54.396</v>
      </c>
      <c r="L41" s="44">
        <f t="shared" si="13"/>
        <v>44.028</v>
      </c>
      <c r="M41" s="40">
        <f t="shared" si="14"/>
        <v>4.246527777777778</v>
      </c>
    </row>
    <row r="42" spans="1:13" ht="12.75">
      <c r="A42" s="12" t="s">
        <v>182</v>
      </c>
      <c r="B42" s="43">
        <v>0.015</v>
      </c>
      <c r="I42" s="16">
        <v>13.5</v>
      </c>
      <c r="J42" s="16">
        <f>'[5]GDMReport'!$AK$33</f>
        <v>13.493</v>
      </c>
      <c r="K42" s="16">
        <f>'[5]GDMReport'!$J$33</f>
        <v>57.934000000000005</v>
      </c>
      <c r="L42" s="44">
        <f t="shared" si="13"/>
        <v>44.441</v>
      </c>
      <c r="M42" s="40">
        <f t="shared" si="14"/>
        <v>3.293633736011265</v>
      </c>
    </row>
    <row r="43" spans="1:13" ht="12.75">
      <c r="A43" s="12" t="s">
        <v>183</v>
      </c>
      <c r="B43" s="43">
        <v>0.074</v>
      </c>
      <c r="I43" s="45">
        <v>52.4</v>
      </c>
      <c r="J43" s="31">
        <f>'[1]NJ0726-GDMReport'!$AJ$169</f>
        <v>51.753999999999984</v>
      </c>
      <c r="K43" s="31">
        <f>'[1]NJ0726-GDMReport'!$J$169</f>
        <v>162.95300000000003</v>
      </c>
      <c r="L43" s="44">
        <f t="shared" si="13"/>
        <v>111.19900000000004</v>
      </c>
      <c r="M43" s="40">
        <f t="shared" si="14"/>
        <v>2.1486068709664967</v>
      </c>
    </row>
    <row r="44" spans="1:11" ht="12.75">
      <c r="A44" t="s">
        <v>196</v>
      </c>
      <c r="B44" s="46">
        <f>AVERAGE(B38:B43)</f>
        <v>0.06833333333333334</v>
      </c>
      <c r="J44" s="16">
        <f>SUM(J38:J43)</f>
        <v>491.6029999999999</v>
      </c>
      <c r="K44" s="47">
        <f>SUM(K38:K43)</f>
        <v>1202.2779999999998</v>
      </c>
    </row>
    <row r="45" spans="1:11" ht="12.75">
      <c r="A45" t="s">
        <v>197</v>
      </c>
      <c r="B45" s="46">
        <f>MIN(B38:B43)</f>
        <v>0.015</v>
      </c>
      <c r="J45" s="16"/>
      <c r="K45" s="16"/>
    </row>
    <row r="46" spans="1:11" ht="12.75">
      <c r="A46" t="s">
        <v>198</v>
      </c>
      <c r="B46" s="46">
        <f>MAX(B38:B43)</f>
        <v>0.085</v>
      </c>
      <c r="J46" s="16"/>
      <c r="K46" s="16"/>
    </row>
  </sheetData>
  <mergeCells count="6">
    <mergeCell ref="J36:K36"/>
    <mergeCell ref="B3:H3"/>
    <mergeCell ref="A1:P1"/>
    <mergeCell ref="J3:P3"/>
    <mergeCell ref="B16:H16"/>
    <mergeCell ref="F29:H29"/>
  </mergeCells>
  <printOptions/>
  <pageMargins left="0.75" right="0.75" top="1" bottom="1" header="0.5" footer="0.5"/>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dimension ref="A1:AO96"/>
  <sheetViews>
    <sheetView workbookViewId="0" topLeftCell="A1">
      <pane xSplit="4" ySplit="2" topLeftCell="E3" activePane="bottomRight" state="frozen"/>
      <selection pane="topLeft" activeCell="K5" sqref="K5"/>
      <selection pane="topRight" activeCell="K5" sqref="K5"/>
      <selection pane="bottomLeft" activeCell="K5" sqref="K5"/>
      <selection pane="bottomRight" activeCell="B1" sqref="B1"/>
    </sheetView>
  </sheetViews>
  <sheetFormatPr defaultColWidth="9.140625" defaultRowHeight="12.75"/>
  <cols>
    <col min="1" max="1" width="6.8515625" style="0" customWidth="1"/>
    <col min="2" max="2" width="34.421875" style="0" customWidth="1"/>
    <col min="3" max="3" width="7.00390625" style="0" customWidth="1"/>
    <col min="4" max="4" width="7.57421875" style="0" customWidth="1"/>
    <col min="5" max="5" width="16.00390625" style="0" bestFit="1" customWidth="1"/>
    <col min="6" max="6" width="5.28125" style="0" customWidth="1"/>
    <col min="7" max="7" width="7.421875" style="0" customWidth="1"/>
    <col min="8" max="8" width="7.28125" style="0" customWidth="1"/>
    <col min="9" max="9" width="10.57421875" style="0" bestFit="1" customWidth="1"/>
    <col min="10" max="10" width="11.140625" style="0" bestFit="1" customWidth="1"/>
    <col min="11" max="11" width="11.140625" style="0" customWidth="1"/>
    <col min="12" max="12" width="4.57421875" style="0" customWidth="1"/>
    <col min="13" max="13" width="11.8515625" style="0" customWidth="1"/>
    <col min="14" max="14" width="4.57421875" style="0" customWidth="1"/>
    <col min="15" max="15" width="12.140625" style="0" customWidth="1"/>
    <col min="16" max="16" width="4.57421875" style="0" customWidth="1"/>
    <col min="17" max="17" width="11.140625" style="0" customWidth="1"/>
    <col min="18" max="18" width="4.57421875" style="0" customWidth="1"/>
    <col min="19" max="19" width="12.140625" style="0" bestFit="1" customWidth="1"/>
    <col min="20" max="20" width="11.140625" style="0" bestFit="1" customWidth="1"/>
    <col min="21" max="21" width="15.421875" style="0" bestFit="1" customWidth="1"/>
    <col min="22" max="22" width="103.421875" style="0" bestFit="1" customWidth="1"/>
    <col min="23" max="23" width="17.140625" style="0" bestFit="1" customWidth="1"/>
    <col min="24" max="24" width="25.57421875" style="0" bestFit="1" customWidth="1"/>
    <col min="25" max="25" width="5.8515625" style="0" customWidth="1"/>
    <col min="26" max="26" width="27.140625" style="0" bestFit="1" customWidth="1"/>
    <col min="27" max="27" width="56.7109375" style="0" bestFit="1" customWidth="1"/>
    <col min="28" max="28" width="16.421875" style="0" bestFit="1" customWidth="1"/>
    <col min="30" max="30" width="13.57421875" style="0" bestFit="1" customWidth="1"/>
    <col min="33" max="34" width="13.57421875" style="0" bestFit="1" customWidth="1"/>
    <col min="35" max="35" width="2.00390625" style="0" customWidth="1"/>
    <col min="36" max="36" width="7.421875" style="0" customWidth="1"/>
    <col min="37" max="37" width="11.140625" style="0" bestFit="1" customWidth="1"/>
    <col min="38" max="38" width="12.140625" style="0" bestFit="1" customWidth="1"/>
    <col min="39" max="39" width="7.421875" style="0" customWidth="1"/>
    <col min="40" max="40" width="11.140625" style="0" bestFit="1" customWidth="1"/>
    <col min="41" max="41" width="12.140625" style="0" bestFit="1" customWidth="1"/>
  </cols>
  <sheetData>
    <row r="1" spans="2:41" ht="12.75">
      <c r="B1" s="48">
        <v>38559</v>
      </c>
      <c r="C1" s="25"/>
      <c r="G1" s="25" t="s">
        <v>201</v>
      </c>
      <c r="K1" s="49" t="s">
        <v>202</v>
      </c>
      <c r="L1" s="49"/>
      <c r="M1" s="49" t="s">
        <v>203</v>
      </c>
      <c r="N1" s="49"/>
      <c r="O1" s="49" t="s">
        <v>204</v>
      </c>
      <c r="P1" s="49"/>
      <c r="Q1" s="49" t="s">
        <v>205</v>
      </c>
      <c r="Y1" s="25" t="s">
        <v>206</v>
      </c>
      <c r="AE1" s="23"/>
      <c r="AM1" s="115" t="s">
        <v>175</v>
      </c>
      <c r="AN1" s="115"/>
      <c r="AO1" s="115"/>
    </row>
    <row r="2" spans="1:41" ht="12.75">
      <c r="A2" t="s">
        <v>207</v>
      </c>
      <c r="B2" t="s">
        <v>208</v>
      </c>
      <c r="C2" t="s">
        <v>209</v>
      </c>
      <c r="D2" t="s">
        <v>210</v>
      </c>
      <c r="E2" t="s">
        <v>211</v>
      </c>
      <c r="F2" t="s">
        <v>212</v>
      </c>
      <c r="G2" t="s">
        <v>213</v>
      </c>
      <c r="H2" t="s">
        <v>214</v>
      </c>
      <c r="I2" t="s">
        <v>215</v>
      </c>
      <c r="J2" t="s">
        <v>216</v>
      </c>
      <c r="K2" s="50" t="s">
        <v>216</v>
      </c>
      <c r="L2" s="50"/>
      <c r="M2" s="50" t="s">
        <v>216</v>
      </c>
      <c r="N2" s="50"/>
      <c r="O2" s="50" t="s">
        <v>216</v>
      </c>
      <c r="P2" s="50"/>
      <c r="Q2" s="50" t="s">
        <v>216</v>
      </c>
      <c r="S2" t="s">
        <v>217</v>
      </c>
      <c r="T2" t="s">
        <v>218</v>
      </c>
      <c r="U2" t="s">
        <v>219</v>
      </c>
      <c r="V2" t="s">
        <v>220</v>
      </c>
      <c r="W2" t="s">
        <v>221</v>
      </c>
      <c r="X2" t="s">
        <v>222</v>
      </c>
      <c r="Z2" t="s">
        <v>223</v>
      </c>
      <c r="AA2" t="s">
        <v>224</v>
      </c>
      <c r="AB2" t="s">
        <v>225</v>
      </c>
      <c r="AE2" s="23"/>
      <c r="AH2" s="51">
        <v>38507</v>
      </c>
      <c r="AJ2" s="52" t="s">
        <v>213</v>
      </c>
      <c r="AK2" t="s">
        <v>216</v>
      </c>
      <c r="AL2" t="s">
        <v>217</v>
      </c>
      <c r="AM2" s="52" t="s">
        <v>213</v>
      </c>
      <c r="AN2" t="s">
        <v>216</v>
      </c>
      <c r="AO2" t="s">
        <v>217</v>
      </c>
    </row>
    <row r="3" spans="1:41" ht="12.75">
      <c r="A3" t="s">
        <v>178</v>
      </c>
      <c r="B3" t="s">
        <v>226</v>
      </c>
      <c r="C3">
        <v>10675</v>
      </c>
      <c r="D3" t="s">
        <v>227</v>
      </c>
      <c r="E3" t="s">
        <v>228</v>
      </c>
      <c r="F3">
        <v>24</v>
      </c>
      <c r="H3">
        <v>17448</v>
      </c>
      <c r="I3">
        <v>0.036</v>
      </c>
      <c r="J3">
        <v>0.415</v>
      </c>
      <c r="S3">
        <v>23227.25</v>
      </c>
      <c r="T3" t="s">
        <v>229</v>
      </c>
      <c r="U3" t="s">
        <v>230</v>
      </c>
      <c r="V3" t="s">
        <v>231</v>
      </c>
      <c r="W3" t="s">
        <v>232</v>
      </c>
      <c r="X3" t="s">
        <v>233</v>
      </c>
      <c r="Y3" s="53" t="e">
        <f>INDEX('[6]CT'!$X$3:$X62,MATCH(AD3,'[6]CT'!$AD$3:$AD$62,0),1)</f>
        <v>#N/A</v>
      </c>
      <c r="AA3" t="s">
        <v>234</v>
      </c>
      <c r="AB3">
        <v>1045</v>
      </c>
      <c r="AE3" s="29"/>
      <c r="AG3" t="str">
        <f aca="true" t="shared" si="0" ref="AG3:AG34">C3&amp;D3</f>
        <v>10675UNITA</v>
      </c>
      <c r="AH3" t="str">
        <f>'[4]Sheet1'!AF3</f>
        <v>10675UNITA</v>
      </c>
      <c r="AI3">
        <f aca="true" t="shared" si="1" ref="AI3:AI34">IF(AG3=AH3,)</f>
        <v>0</v>
      </c>
      <c r="AK3">
        <v>0.595</v>
      </c>
      <c r="AL3" s="32">
        <v>22959</v>
      </c>
      <c r="AM3">
        <f aca="true" t="shared" si="2" ref="AM3:AM40">G3-AJ3</f>
        <v>0</v>
      </c>
      <c r="AN3" s="40">
        <f aca="true" t="shared" si="3" ref="AN3:AN40">J3-AK3</f>
        <v>-0.18</v>
      </c>
      <c r="AO3" s="32">
        <f aca="true" t="shared" si="4" ref="AO3:AO40">S3-AL3</f>
        <v>268.25</v>
      </c>
    </row>
    <row r="4" spans="1:41" ht="12.75">
      <c r="A4" t="s">
        <v>178</v>
      </c>
      <c r="B4" t="s">
        <v>226</v>
      </c>
      <c r="C4">
        <v>10675</v>
      </c>
      <c r="D4" t="s">
        <v>235</v>
      </c>
      <c r="E4" t="s">
        <v>228</v>
      </c>
      <c r="F4">
        <v>24</v>
      </c>
      <c r="H4">
        <v>17391</v>
      </c>
      <c r="I4">
        <v>0.036</v>
      </c>
      <c r="J4">
        <v>0.413</v>
      </c>
      <c r="S4">
        <v>23151.35</v>
      </c>
      <c r="T4" t="s">
        <v>229</v>
      </c>
      <c r="U4" t="s">
        <v>230</v>
      </c>
      <c r="V4" t="s">
        <v>231</v>
      </c>
      <c r="W4" t="s">
        <v>232</v>
      </c>
      <c r="X4" t="s">
        <v>233</v>
      </c>
      <c r="Y4" s="53" t="e">
        <f>INDEX('[6]CT'!$X$3:$X63,MATCH(AD4,'[6]CT'!$AD$3:$AD$62,0),1)</f>
        <v>#N/A</v>
      </c>
      <c r="AA4" t="s">
        <v>234</v>
      </c>
      <c r="AB4">
        <v>1045</v>
      </c>
      <c r="AE4" s="29"/>
      <c r="AG4" t="str">
        <f t="shared" si="0"/>
        <v>10675UNITB</v>
      </c>
      <c r="AH4" t="str">
        <f>'[4]Sheet1'!AF4</f>
        <v>10675UNITB</v>
      </c>
      <c r="AI4">
        <f t="shared" si="1"/>
        <v>0</v>
      </c>
      <c r="AK4">
        <v>0.593</v>
      </c>
      <c r="AL4" s="32">
        <v>22890.5</v>
      </c>
      <c r="AM4">
        <f t="shared" si="2"/>
        <v>0</v>
      </c>
      <c r="AN4" s="40">
        <f t="shared" si="3"/>
        <v>-0.18</v>
      </c>
      <c r="AO4" s="32">
        <f t="shared" si="4"/>
        <v>260.84999999999854</v>
      </c>
    </row>
    <row r="5" spans="1:41" ht="12.75">
      <c r="A5" t="s">
        <v>178</v>
      </c>
      <c r="B5" t="s">
        <v>236</v>
      </c>
      <c r="C5">
        <v>10567</v>
      </c>
      <c r="D5" t="s">
        <v>237</v>
      </c>
      <c r="F5">
        <v>24</v>
      </c>
      <c r="G5">
        <v>835</v>
      </c>
      <c r="I5">
        <v>0.137</v>
      </c>
      <c r="J5">
        <v>0.702</v>
      </c>
      <c r="S5">
        <v>10277.6</v>
      </c>
      <c r="T5" t="s">
        <v>238</v>
      </c>
      <c r="U5" t="s">
        <v>230</v>
      </c>
      <c r="V5" t="s">
        <v>239</v>
      </c>
      <c r="W5" t="s">
        <v>232</v>
      </c>
      <c r="X5" t="s">
        <v>240</v>
      </c>
      <c r="Y5" s="53" t="e">
        <f>INDEX('[6]CT'!$X$3:$X64,MATCH(AD5,'[6]CT'!$AD$3:$AD$62,0),1)</f>
        <v>#N/A</v>
      </c>
      <c r="Z5" t="s">
        <v>241</v>
      </c>
      <c r="AA5" t="s">
        <v>242</v>
      </c>
      <c r="AB5">
        <v>555</v>
      </c>
      <c r="AE5" s="29"/>
      <c r="AG5" t="str">
        <f t="shared" si="0"/>
        <v>10567GT1</v>
      </c>
      <c r="AH5" t="str">
        <f>'[4]Sheet1'!AF5</f>
        <v>10567GT1</v>
      </c>
      <c r="AI5">
        <f t="shared" si="1"/>
        <v>0</v>
      </c>
      <c r="AJ5">
        <v>772</v>
      </c>
      <c r="AK5">
        <v>0.656</v>
      </c>
      <c r="AL5" s="32">
        <v>9606.6</v>
      </c>
      <c r="AM5">
        <f t="shared" si="2"/>
        <v>63</v>
      </c>
      <c r="AN5" s="40">
        <f t="shared" si="3"/>
        <v>0.04599999999999993</v>
      </c>
      <c r="AO5" s="32">
        <f t="shared" si="4"/>
        <v>671</v>
      </c>
    </row>
    <row r="6" spans="1:41" ht="12.75">
      <c r="A6" t="s">
        <v>178</v>
      </c>
      <c r="B6" t="s">
        <v>243</v>
      </c>
      <c r="C6">
        <v>540</v>
      </c>
      <c r="D6">
        <v>10</v>
      </c>
      <c r="F6">
        <v>7</v>
      </c>
      <c r="G6">
        <v>1400</v>
      </c>
      <c r="I6">
        <v>1.2</v>
      </c>
      <c r="J6">
        <v>1.05</v>
      </c>
      <c r="S6">
        <v>1750</v>
      </c>
      <c r="T6" t="s">
        <v>244</v>
      </c>
      <c r="U6" t="s">
        <v>245</v>
      </c>
      <c r="V6" t="s">
        <v>246</v>
      </c>
      <c r="W6" t="s">
        <v>232</v>
      </c>
      <c r="X6" t="s">
        <v>240</v>
      </c>
      <c r="Y6" s="53" t="e">
        <f>INDEX('[6]CT'!$X$3:$X65,MATCH(AD6,'[6]CT'!$AD$3:$AD$62,0),1)</f>
        <v>#N/A</v>
      </c>
      <c r="AB6">
        <v>250</v>
      </c>
      <c r="AE6" s="29"/>
      <c r="AG6" t="str">
        <f t="shared" si="0"/>
        <v>54010</v>
      </c>
      <c r="AH6" t="str">
        <f>'[4]Sheet1'!AF6</f>
        <v>54010</v>
      </c>
      <c r="AI6">
        <f t="shared" si="1"/>
        <v>0</v>
      </c>
      <c r="AL6" s="32"/>
      <c r="AM6">
        <f t="shared" si="2"/>
        <v>1400</v>
      </c>
      <c r="AN6" s="40">
        <f t="shared" si="3"/>
        <v>1.05</v>
      </c>
      <c r="AO6" s="32">
        <f t="shared" si="4"/>
        <v>1750</v>
      </c>
    </row>
    <row r="7" spans="1:41" ht="12.75">
      <c r="A7" t="s">
        <v>178</v>
      </c>
      <c r="B7" t="s">
        <v>247</v>
      </c>
      <c r="C7">
        <v>55042</v>
      </c>
      <c r="D7" t="s">
        <v>248</v>
      </c>
      <c r="F7">
        <v>0</v>
      </c>
      <c r="T7" t="s">
        <v>249</v>
      </c>
      <c r="U7" t="s">
        <v>245</v>
      </c>
      <c r="V7" t="s">
        <v>250</v>
      </c>
      <c r="W7" t="s">
        <v>232</v>
      </c>
      <c r="X7" t="s">
        <v>251</v>
      </c>
      <c r="Y7" s="53" t="e">
        <f>INDEX('[6]CT'!$X$3:$X66,MATCH(AD7,'[6]CT'!$AD$3:$AD$62,0),1)</f>
        <v>#N/A</v>
      </c>
      <c r="AA7" t="s">
        <v>252</v>
      </c>
      <c r="AB7">
        <v>1884</v>
      </c>
      <c r="AE7" s="29"/>
      <c r="AG7" t="str">
        <f t="shared" si="0"/>
        <v>55042BE1</v>
      </c>
      <c r="AH7" t="str">
        <f>'[4]Sheet1'!AF7</f>
        <v>55042BE1</v>
      </c>
      <c r="AI7">
        <f t="shared" si="1"/>
        <v>0</v>
      </c>
      <c r="AJ7">
        <v>2667</v>
      </c>
      <c r="AK7">
        <v>0.286</v>
      </c>
      <c r="AL7" s="32">
        <v>28017.796</v>
      </c>
      <c r="AM7">
        <f t="shared" si="2"/>
        <v>-2667</v>
      </c>
      <c r="AN7" s="40">
        <f t="shared" si="3"/>
        <v>-0.286</v>
      </c>
      <c r="AO7" s="32">
        <f t="shared" si="4"/>
        <v>-28017.796</v>
      </c>
    </row>
    <row r="8" spans="1:41" ht="12.75">
      <c r="A8" t="s">
        <v>178</v>
      </c>
      <c r="B8" t="s">
        <v>247</v>
      </c>
      <c r="C8">
        <v>55042</v>
      </c>
      <c r="D8" t="s">
        <v>253</v>
      </c>
      <c r="F8">
        <v>24</v>
      </c>
      <c r="G8">
        <v>3421</v>
      </c>
      <c r="I8">
        <v>0.017</v>
      </c>
      <c r="J8">
        <v>0.311</v>
      </c>
      <c r="S8">
        <v>36688.8</v>
      </c>
      <c r="T8" t="s">
        <v>249</v>
      </c>
      <c r="U8" t="s">
        <v>245</v>
      </c>
      <c r="V8" t="s">
        <v>250</v>
      </c>
      <c r="W8" t="s">
        <v>232</v>
      </c>
      <c r="X8" t="s">
        <v>251</v>
      </c>
      <c r="Y8" s="53" t="e">
        <f>INDEX('[6]CT'!$X$3:$X67,MATCH(AD8,'[6]CT'!$AD$3:$AD$62,0),1)</f>
        <v>#N/A</v>
      </c>
      <c r="AA8" t="s">
        <v>252</v>
      </c>
      <c r="AB8">
        <v>1884</v>
      </c>
      <c r="AE8" s="29"/>
      <c r="AG8" t="str">
        <f t="shared" si="0"/>
        <v>55042BE2</v>
      </c>
      <c r="AH8" t="str">
        <f>'[4]Sheet1'!AF8</f>
        <v>55042BE2</v>
      </c>
      <c r="AI8">
        <f t="shared" si="1"/>
        <v>0</v>
      </c>
      <c r="AJ8">
        <v>2704</v>
      </c>
      <c r="AK8">
        <v>0.286</v>
      </c>
      <c r="AL8" s="32">
        <v>28873.932</v>
      </c>
      <c r="AM8">
        <f t="shared" si="2"/>
        <v>717</v>
      </c>
      <c r="AN8" s="40">
        <f t="shared" si="3"/>
        <v>0.025000000000000022</v>
      </c>
      <c r="AO8" s="32">
        <f t="shared" si="4"/>
        <v>7814.868000000002</v>
      </c>
    </row>
    <row r="9" spans="1:41" ht="12.75">
      <c r="A9" t="s">
        <v>178</v>
      </c>
      <c r="B9" t="s">
        <v>254</v>
      </c>
      <c r="C9">
        <v>568</v>
      </c>
      <c r="D9" t="s">
        <v>255</v>
      </c>
      <c r="F9">
        <v>0</v>
      </c>
      <c r="T9" t="s">
        <v>249</v>
      </c>
      <c r="U9" t="s">
        <v>245</v>
      </c>
      <c r="V9" t="s">
        <v>256</v>
      </c>
      <c r="W9" t="s">
        <v>232</v>
      </c>
      <c r="X9" t="s">
        <v>257</v>
      </c>
      <c r="Y9" s="53" t="e">
        <f>INDEX('[6]CT'!$X$3:$X68,MATCH(AD9,'[6]CT'!$AD$3:$AD$62,0),1)</f>
        <v>#N/A</v>
      </c>
      <c r="Z9" t="s">
        <v>258</v>
      </c>
      <c r="AB9">
        <v>865</v>
      </c>
      <c r="AE9" s="29"/>
      <c r="AG9" t="str">
        <f t="shared" si="0"/>
        <v>568BHB1</v>
      </c>
      <c r="AH9" t="str">
        <f>'[4]Sheet1'!AF9</f>
        <v>568BHB1</v>
      </c>
      <c r="AI9">
        <f t="shared" si="1"/>
        <v>0</v>
      </c>
      <c r="AL9" s="32"/>
      <c r="AM9">
        <f t="shared" si="2"/>
        <v>0</v>
      </c>
      <c r="AN9" s="40">
        <f t="shared" si="3"/>
        <v>0</v>
      </c>
      <c r="AO9" s="32">
        <f t="shared" si="4"/>
        <v>0</v>
      </c>
    </row>
    <row r="10" spans="1:41" ht="12.75">
      <c r="A10" t="s">
        <v>178</v>
      </c>
      <c r="B10" t="s">
        <v>254</v>
      </c>
      <c r="C10">
        <v>568</v>
      </c>
      <c r="D10" t="s">
        <v>259</v>
      </c>
      <c r="F10">
        <v>8.65</v>
      </c>
      <c r="G10">
        <v>215</v>
      </c>
      <c r="I10">
        <v>0.303</v>
      </c>
      <c r="J10">
        <v>0.429</v>
      </c>
      <c r="S10">
        <v>2838.93</v>
      </c>
      <c r="T10" t="s">
        <v>249</v>
      </c>
      <c r="U10" t="s">
        <v>245</v>
      </c>
      <c r="V10" t="s">
        <v>256</v>
      </c>
      <c r="W10" t="s">
        <v>232</v>
      </c>
      <c r="X10" t="s">
        <v>257</v>
      </c>
      <c r="Y10" s="53" t="e">
        <f>INDEX('[6]CT'!$X$3:$X69,MATCH(AD10,'[6]CT'!$AD$3:$AD$62,0),1)</f>
        <v>#N/A</v>
      </c>
      <c r="Z10" t="s">
        <v>258</v>
      </c>
      <c r="AB10">
        <v>1785</v>
      </c>
      <c r="AE10" s="29"/>
      <c r="AG10" t="str">
        <f t="shared" si="0"/>
        <v>568BHB2</v>
      </c>
      <c r="AH10" t="str">
        <f>'[4]Sheet1'!AF10</f>
        <v>568BHB2</v>
      </c>
      <c r="AI10">
        <f t="shared" si="1"/>
        <v>0</v>
      </c>
      <c r="AL10" s="32"/>
      <c r="AM10">
        <f t="shared" si="2"/>
        <v>215</v>
      </c>
      <c r="AN10" s="40">
        <f t="shared" si="3"/>
        <v>0.429</v>
      </c>
      <c r="AO10" s="32">
        <f t="shared" si="4"/>
        <v>2838.93</v>
      </c>
    </row>
    <row r="11" spans="1:41" ht="12.75">
      <c r="A11" t="s">
        <v>178</v>
      </c>
      <c r="B11" t="s">
        <v>254</v>
      </c>
      <c r="C11">
        <v>568</v>
      </c>
      <c r="D11" t="s">
        <v>260</v>
      </c>
      <c r="F11">
        <v>24</v>
      </c>
      <c r="G11">
        <v>8084</v>
      </c>
      <c r="I11">
        <v>0.131</v>
      </c>
      <c r="J11">
        <v>5.672</v>
      </c>
      <c r="S11">
        <v>86888.6</v>
      </c>
      <c r="T11" t="s">
        <v>249</v>
      </c>
      <c r="U11" t="s">
        <v>245</v>
      </c>
      <c r="V11" t="s">
        <v>256</v>
      </c>
      <c r="W11" t="s">
        <v>232</v>
      </c>
      <c r="X11" t="s">
        <v>261</v>
      </c>
      <c r="Y11" s="53" t="e">
        <f>INDEX('[6]CT'!$X$3:$X70,MATCH(AD11,'[6]CT'!$AD$3:$AD$62,0),1)</f>
        <v>#N/A</v>
      </c>
      <c r="Z11" t="s">
        <v>262</v>
      </c>
      <c r="AA11" t="s">
        <v>263</v>
      </c>
      <c r="AB11">
        <v>4100</v>
      </c>
      <c r="AE11" s="29"/>
      <c r="AG11" t="str">
        <f t="shared" si="0"/>
        <v>568BHB3</v>
      </c>
      <c r="AH11" t="str">
        <f>'[4]Sheet1'!AF11</f>
        <v>568BHB3</v>
      </c>
      <c r="AI11">
        <f t="shared" si="1"/>
        <v>0</v>
      </c>
      <c r="AJ11">
        <v>8875</v>
      </c>
      <c r="AK11">
        <v>6.324</v>
      </c>
      <c r="AL11" s="32">
        <v>93084.9</v>
      </c>
      <c r="AM11">
        <f t="shared" si="2"/>
        <v>-791</v>
      </c>
      <c r="AN11" s="40">
        <f t="shared" si="3"/>
        <v>-0.6520000000000001</v>
      </c>
      <c r="AO11" s="32">
        <f t="shared" si="4"/>
        <v>-6196.299999999988</v>
      </c>
    </row>
    <row r="12" spans="1:41" ht="12.75">
      <c r="A12" t="s">
        <v>178</v>
      </c>
      <c r="B12" t="s">
        <v>254</v>
      </c>
      <c r="C12">
        <v>568</v>
      </c>
      <c r="D12" t="s">
        <v>264</v>
      </c>
      <c r="F12">
        <v>9</v>
      </c>
      <c r="G12">
        <v>108</v>
      </c>
      <c r="I12">
        <v>0.67</v>
      </c>
      <c r="J12">
        <v>0.555</v>
      </c>
      <c r="S12">
        <v>1657.8</v>
      </c>
      <c r="T12" t="s">
        <v>249</v>
      </c>
      <c r="U12" t="s">
        <v>245</v>
      </c>
      <c r="V12" t="s">
        <v>256</v>
      </c>
      <c r="W12" t="s">
        <v>232</v>
      </c>
      <c r="X12" t="s">
        <v>240</v>
      </c>
      <c r="Y12" s="53" t="e">
        <f>INDEX('[6]CT'!$X$3:$X71,MATCH(AD12,'[6]CT'!$AD$3:$AD$62,0),1)</f>
        <v>#N/A</v>
      </c>
      <c r="AB12">
        <v>287</v>
      </c>
      <c r="AE12" s="29"/>
      <c r="AG12" t="str">
        <f t="shared" si="0"/>
        <v>568BHB4</v>
      </c>
      <c r="AH12" t="str">
        <f>'[4]Sheet1'!AF12</f>
        <v>568BHB4</v>
      </c>
      <c r="AI12">
        <f t="shared" si="1"/>
        <v>0</v>
      </c>
      <c r="AL12" s="32"/>
      <c r="AM12">
        <f t="shared" si="2"/>
        <v>108</v>
      </c>
      <c r="AN12" s="40">
        <f t="shared" si="3"/>
        <v>0.555</v>
      </c>
      <c r="AO12" s="32">
        <f t="shared" si="4"/>
        <v>1657.8</v>
      </c>
    </row>
    <row r="13" spans="1:41" ht="12.75">
      <c r="A13" t="s">
        <v>178</v>
      </c>
      <c r="B13" t="s">
        <v>265</v>
      </c>
      <c r="C13">
        <v>50498</v>
      </c>
      <c r="D13" t="s">
        <v>266</v>
      </c>
      <c r="F13">
        <v>7.61</v>
      </c>
      <c r="G13">
        <v>349</v>
      </c>
      <c r="I13">
        <v>0.137</v>
      </c>
      <c r="J13">
        <v>0.176</v>
      </c>
      <c r="S13">
        <v>2687.284</v>
      </c>
      <c r="T13" t="s">
        <v>238</v>
      </c>
      <c r="U13" t="s">
        <v>245</v>
      </c>
      <c r="V13" t="s">
        <v>267</v>
      </c>
      <c r="W13" t="s">
        <v>232</v>
      </c>
      <c r="X13" t="s">
        <v>251</v>
      </c>
      <c r="Y13" s="53" t="e">
        <f>INDEX('[6]CT'!$X$3:$X72,MATCH(AD13,'[6]CT'!$AD$3:$AD$62,0),1)</f>
        <v>#N/A</v>
      </c>
      <c r="Z13" t="s">
        <v>258</v>
      </c>
      <c r="AB13">
        <v>739</v>
      </c>
      <c r="AE13" s="41"/>
      <c r="AG13" t="str">
        <f t="shared" si="0"/>
        <v>50498GT</v>
      </c>
      <c r="AH13" t="str">
        <f>'[4]Sheet1'!AF13</f>
        <v>50498GT</v>
      </c>
      <c r="AI13">
        <f t="shared" si="1"/>
        <v>0</v>
      </c>
      <c r="AL13" s="32"/>
      <c r="AM13">
        <f t="shared" si="2"/>
        <v>349</v>
      </c>
      <c r="AN13" s="40">
        <f t="shared" si="3"/>
        <v>0.176</v>
      </c>
      <c r="AO13" s="32">
        <f t="shared" si="4"/>
        <v>2687.284</v>
      </c>
    </row>
    <row r="14" spans="1:41" ht="12.75">
      <c r="A14" t="s">
        <v>178</v>
      </c>
      <c r="B14" t="s">
        <v>268</v>
      </c>
      <c r="C14">
        <v>542</v>
      </c>
      <c r="D14">
        <v>10</v>
      </c>
      <c r="F14">
        <v>10</v>
      </c>
      <c r="G14">
        <v>200</v>
      </c>
      <c r="I14">
        <v>1.2</v>
      </c>
      <c r="J14">
        <v>1.5</v>
      </c>
      <c r="S14">
        <v>2500</v>
      </c>
      <c r="T14" t="s">
        <v>249</v>
      </c>
      <c r="U14" t="s">
        <v>245</v>
      </c>
      <c r="V14" t="s">
        <v>246</v>
      </c>
      <c r="W14" t="s">
        <v>232</v>
      </c>
      <c r="X14" t="s">
        <v>240</v>
      </c>
      <c r="Y14" s="53" t="e">
        <f>INDEX('[6]CT'!$X$3:$X74,MATCH(AD14,'[6]CT'!$AD$3:$AD$62,0),1)</f>
        <v>#N/A</v>
      </c>
      <c r="AB14">
        <v>250</v>
      </c>
      <c r="AE14" s="41"/>
      <c r="AG14" t="str">
        <f t="shared" si="0"/>
        <v>54210</v>
      </c>
      <c r="AH14" t="str">
        <f>'[4]Sheet1'!AF15</f>
        <v>54210</v>
      </c>
      <c r="AI14">
        <f t="shared" si="1"/>
        <v>0</v>
      </c>
      <c r="AL14" s="32"/>
      <c r="AM14">
        <f t="shared" si="2"/>
        <v>200</v>
      </c>
      <c r="AN14" s="40">
        <f t="shared" si="3"/>
        <v>1.5</v>
      </c>
      <c r="AO14" s="32">
        <f t="shared" si="4"/>
        <v>2500</v>
      </c>
    </row>
    <row r="15" spans="1:41" ht="12.75">
      <c r="A15" t="s">
        <v>178</v>
      </c>
      <c r="B15" t="s">
        <v>268</v>
      </c>
      <c r="C15">
        <v>542</v>
      </c>
      <c r="D15">
        <v>11</v>
      </c>
      <c r="F15">
        <v>9</v>
      </c>
      <c r="G15">
        <v>180</v>
      </c>
      <c r="I15">
        <v>1.2</v>
      </c>
      <c r="J15">
        <v>1.35</v>
      </c>
      <c r="S15">
        <v>2250</v>
      </c>
      <c r="T15" t="s">
        <v>249</v>
      </c>
      <c r="U15" t="s">
        <v>245</v>
      </c>
      <c r="V15" t="s">
        <v>246</v>
      </c>
      <c r="W15" t="s">
        <v>232</v>
      </c>
      <c r="X15" t="s">
        <v>240</v>
      </c>
      <c r="Y15" s="53" t="e">
        <f>INDEX('[6]CT'!$X$3:$X75,MATCH(AD15,'[6]CT'!$AD$3:$AD$62,0),1)</f>
        <v>#N/A</v>
      </c>
      <c r="AB15">
        <v>250</v>
      </c>
      <c r="AE15" s="41"/>
      <c r="AG15" t="str">
        <f t="shared" si="0"/>
        <v>54211</v>
      </c>
      <c r="AH15" t="str">
        <f>'[4]Sheet1'!AF16</f>
        <v>54211</v>
      </c>
      <c r="AI15">
        <f t="shared" si="1"/>
        <v>0</v>
      </c>
      <c r="AL15" s="32"/>
      <c r="AM15">
        <f t="shared" si="2"/>
        <v>180</v>
      </c>
      <c r="AN15" s="40">
        <f t="shared" si="3"/>
        <v>1.35</v>
      </c>
      <c r="AO15" s="32">
        <f t="shared" si="4"/>
        <v>2250</v>
      </c>
    </row>
    <row r="16" spans="1:41" ht="12.75">
      <c r="A16" t="s">
        <v>178</v>
      </c>
      <c r="B16" t="s">
        <v>268</v>
      </c>
      <c r="C16">
        <v>542</v>
      </c>
      <c r="D16">
        <v>12</v>
      </c>
      <c r="F16">
        <v>10</v>
      </c>
      <c r="G16">
        <v>200</v>
      </c>
      <c r="I16">
        <v>1.2</v>
      </c>
      <c r="J16">
        <v>1.5</v>
      </c>
      <c r="S16">
        <v>2500</v>
      </c>
      <c r="T16" t="s">
        <v>249</v>
      </c>
      <c r="U16" t="s">
        <v>245</v>
      </c>
      <c r="V16" t="s">
        <v>246</v>
      </c>
      <c r="W16" t="s">
        <v>232</v>
      </c>
      <c r="X16" t="s">
        <v>240</v>
      </c>
      <c r="Y16" s="53" t="e">
        <f>INDEX('[6]CT'!$X$3:$X76,MATCH(AD16,'[6]CT'!$AD$3:$AD$62,0),1)</f>
        <v>#N/A</v>
      </c>
      <c r="AB16">
        <v>250</v>
      </c>
      <c r="AE16" s="41"/>
      <c r="AG16" t="str">
        <f t="shared" si="0"/>
        <v>54212</v>
      </c>
      <c r="AH16" t="str">
        <f>'[4]Sheet1'!AF17</f>
        <v>54212</v>
      </c>
      <c r="AI16">
        <f t="shared" si="1"/>
        <v>0</v>
      </c>
      <c r="AL16" s="32"/>
      <c r="AM16">
        <f t="shared" si="2"/>
        <v>200</v>
      </c>
      <c r="AN16" s="40">
        <f t="shared" si="3"/>
        <v>1.5</v>
      </c>
      <c r="AO16" s="32">
        <f t="shared" si="4"/>
        <v>2500</v>
      </c>
    </row>
    <row r="17" spans="1:41" ht="12.75">
      <c r="A17" t="s">
        <v>178</v>
      </c>
      <c r="B17" t="s">
        <v>269</v>
      </c>
      <c r="C17">
        <v>544</v>
      </c>
      <c r="D17">
        <v>10</v>
      </c>
      <c r="F17">
        <v>0</v>
      </c>
      <c r="T17" t="s">
        <v>244</v>
      </c>
      <c r="U17" t="s">
        <v>245</v>
      </c>
      <c r="V17" t="s">
        <v>270</v>
      </c>
      <c r="W17" t="s">
        <v>232</v>
      </c>
      <c r="X17" t="s">
        <v>240</v>
      </c>
      <c r="Y17" s="53" t="e">
        <f>INDEX('[6]CT'!$X$3:$X77,MATCH(AD17,'[6]CT'!$AD$3:$AD$62,0),1)</f>
        <v>#N/A</v>
      </c>
      <c r="AB17">
        <v>230</v>
      </c>
      <c r="AE17" s="41"/>
      <c r="AG17" t="str">
        <f t="shared" si="0"/>
        <v>54410</v>
      </c>
      <c r="AH17" t="str">
        <f>'[4]Sheet1'!AF18</f>
        <v>54410</v>
      </c>
      <c r="AI17">
        <f t="shared" si="1"/>
        <v>0</v>
      </c>
      <c r="AL17" s="32"/>
      <c r="AM17">
        <f t="shared" si="2"/>
        <v>0</v>
      </c>
      <c r="AN17" s="40">
        <f t="shared" si="3"/>
        <v>0</v>
      </c>
      <c r="AO17" s="32">
        <f t="shared" si="4"/>
        <v>0</v>
      </c>
    </row>
    <row r="18" spans="1:41" ht="12.75">
      <c r="A18" t="s">
        <v>178</v>
      </c>
      <c r="B18" t="s">
        <v>269</v>
      </c>
      <c r="C18">
        <v>544</v>
      </c>
      <c r="D18">
        <v>11</v>
      </c>
      <c r="F18">
        <v>11.2</v>
      </c>
      <c r="G18">
        <v>323</v>
      </c>
      <c r="I18">
        <v>0.136</v>
      </c>
      <c r="J18">
        <v>0.225</v>
      </c>
      <c r="S18">
        <v>3340.73</v>
      </c>
      <c r="T18" t="s">
        <v>244</v>
      </c>
      <c r="U18" t="s">
        <v>245</v>
      </c>
      <c r="V18" t="s">
        <v>270</v>
      </c>
      <c r="W18" t="s">
        <v>232</v>
      </c>
      <c r="X18" t="s">
        <v>240</v>
      </c>
      <c r="Y18" s="53" t="e">
        <f>INDEX('[6]CT'!$X$3:$X78,MATCH(AD18,'[6]CT'!$AD$3:$AD$62,0),1)</f>
        <v>#N/A</v>
      </c>
      <c r="Z18" t="s">
        <v>271</v>
      </c>
      <c r="AA18" t="s">
        <v>272</v>
      </c>
      <c r="AB18">
        <v>400</v>
      </c>
      <c r="AE18" s="41"/>
      <c r="AG18" t="str">
        <f t="shared" si="0"/>
        <v>54411</v>
      </c>
      <c r="AH18" t="str">
        <f>'[4]Sheet1'!AF19</f>
        <v>54411</v>
      </c>
      <c r="AI18">
        <f t="shared" si="1"/>
        <v>0</v>
      </c>
      <c r="AL18" s="32"/>
      <c r="AM18">
        <f t="shared" si="2"/>
        <v>323</v>
      </c>
      <c r="AN18" s="40">
        <f t="shared" si="3"/>
        <v>0.225</v>
      </c>
      <c r="AO18" s="32">
        <f t="shared" si="4"/>
        <v>3340.73</v>
      </c>
    </row>
    <row r="19" spans="1:41" ht="12.75">
      <c r="A19" t="s">
        <v>178</v>
      </c>
      <c r="B19" t="s">
        <v>269</v>
      </c>
      <c r="C19">
        <v>544</v>
      </c>
      <c r="D19">
        <v>12</v>
      </c>
      <c r="F19">
        <v>9.15</v>
      </c>
      <c r="G19">
        <v>261</v>
      </c>
      <c r="I19">
        <v>0.139</v>
      </c>
      <c r="J19">
        <v>0.21</v>
      </c>
      <c r="S19">
        <v>3054.885</v>
      </c>
      <c r="T19" t="s">
        <v>244</v>
      </c>
      <c r="U19" t="s">
        <v>245</v>
      </c>
      <c r="V19" t="s">
        <v>270</v>
      </c>
      <c r="W19" t="s">
        <v>232</v>
      </c>
      <c r="X19" t="s">
        <v>240</v>
      </c>
      <c r="Y19" s="53" t="e">
        <f>INDEX('[6]CT'!$X$3:$X79,MATCH(AD19,'[6]CT'!$AD$3:$AD$62,0),1)</f>
        <v>#N/A</v>
      </c>
      <c r="Z19" t="s">
        <v>271</v>
      </c>
      <c r="AA19" t="s">
        <v>272</v>
      </c>
      <c r="AB19">
        <v>400</v>
      </c>
      <c r="AE19" s="41"/>
      <c r="AG19" t="str">
        <f t="shared" si="0"/>
        <v>54412</v>
      </c>
      <c r="AH19" t="str">
        <f>'[4]Sheet1'!AF20</f>
        <v>54412</v>
      </c>
      <c r="AI19">
        <f t="shared" si="1"/>
        <v>0</v>
      </c>
      <c r="AL19" s="32"/>
      <c r="AM19">
        <f t="shared" si="2"/>
        <v>261</v>
      </c>
      <c r="AN19" s="40">
        <f t="shared" si="3"/>
        <v>0.21</v>
      </c>
      <c r="AO19" s="32">
        <f t="shared" si="4"/>
        <v>3054.885</v>
      </c>
    </row>
    <row r="20" spans="1:41" ht="12.75">
      <c r="A20" t="s">
        <v>178</v>
      </c>
      <c r="B20" t="s">
        <v>269</v>
      </c>
      <c r="C20">
        <v>544</v>
      </c>
      <c r="D20">
        <v>13</v>
      </c>
      <c r="F20">
        <v>10.8</v>
      </c>
      <c r="G20">
        <v>322</v>
      </c>
      <c r="I20">
        <v>0.136</v>
      </c>
      <c r="J20">
        <v>0.226</v>
      </c>
      <c r="S20">
        <v>3335.68</v>
      </c>
      <c r="T20" t="s">
        <v>244</v>
      </c>
      <c r="U20" t="s">
        <v>245</v>
      </c>
      <c r="V20" t="s">
        <v>270</v>
      </c>
      <c r="W20" t="s">
        <v>232</v>
      </c>
      <c r="X20" t="s">
        <v>240</v>
      </c>
      <c r="Y20" s="53" t="e">
        <f>INDEX('[6]CT'!$X$3:$X80,MATCH(AD20,'[6]CT'!$AD$3:$AD$62,0),1)</f>
        <v>#N/A</v>
      </c>
      <c r="Z20" t="s">
        <v>271</v>
      </c>
      <c r="AA20" t="s">
        <v>272</v>
      </c>
      <c r="AB20">
        <v>400</v>
      </c>
      <c r="AE20" s="41"/>
      <c r="AG20" t="str">
        <f t="shared" si="0"/>
        <v>54413</v>
      </c>
      <c r="AH20" t="str">
        <f>'[4]Sheet1'!AF21</f>
        <v>54413</v>
      </c>
      <c r="AI20">
        <f t="shared" si="1"/>
        <v>0</v>
      </c>
      <c r="AL20" s="32"/>
      <c r="AM20">
        <f t="shared" si="2"/>
        <v>322</v>
      </c>
      <c r="AN20" s="40">
        <f t="shared" si="3"/>
        <v>0.226</v>
      </c>
      <c r="AO20" s="32">
        <f t="shared" si="4"/>
        <v>3335.68</v>
      </c>
    </row>
    <row r="21" spans="1:41" ht="12.75">
      <c r="A21" t="s">
        <v>178</v>
      </c>
      <c r="B21" t="s">
        <v>269</v>
      </c>
      <c r="C21">
        <v>544</v>
      </c>
      <c r="D21">
        <v>14</v>
      </c>
      <c r="F21">
        <v>11</v>
      </c>
      <c r="G21">
        <v>316</v>
      </c>
      <c r="I21">
        <v>0.136</v>
      </c>
      <c r="J21">
        <v>0.216</v>
      </c>
      <c r="S21">
        <v>3199.05</v>
      </c>
      <c r="T21" t="s">
        <v>244</v>
      </c>
      <c r="U21" t="s">
        <v>245</v>
      </c>
      <c r="V21" t="s">
        <v>270</v>
      </c>
      <c r="W21" t="s">
        <v>232</v>
      </c>
      <c r="X21" t="s">
        <v>240</v>
      </c>
      <c r="Y21" s="53" t="e">
        <f>INDEX('[6]CT'!$X$3:$X81,MATCH(AD21,'[6]CT'!$AD$3:$AD$62,0),1)</f>
        <v>#N/A</v>
      </c>
      <c r="Z21" t="s">
        <v>271</v>
      </c>
      <c r="AA21" t="s">
        <v>272</v>
      </c>
      <c r="AB21">
        <v>400</v>
      </c>
      <c r="AE21" s="41"/>
      <c r="AG21" t="str">
        <f t="shared" si="0"/>
        <v>54414</v>
      </c>
      <c r="AH21" t="str">
        <f>'[4]Sheet1'!AF22</f>
        <v>54414</v>
      </c>
      <c r="AI21">
        <f t="shared" si="1"/>
        <v>0</v>
      </c>
      <c r="AL21" s="32"/>
      <c r="AM21">
        <f t="shared" si="2"/>
        <v>316</v>
      </c>
      <c r="AN21" s="40">
        <f t="shared" si="3"/>
        <v>0.216</v>
      </c>
      <c r="AO21" s="32">
        <f t="shared" si="4"/>
        <v>3199.05</v>
      </c>
    </row>
    <row r="22" spans="1:41" ht="12.75">
      <c r="A22" t="s">
        <v>178</v>
      </c>
      <c r="B22" t="s">
        <v>269</v>
      </c>
      <c r="C22">
        <v>544</v>
      </c>
      <c r="D22">
        <v>7</v>
      </c>
      <c r="E22" t="s">
        <v>273</v>
      </c>
      <c r="F22">
        <v>0</v>
      </c>
      <c r="T22" t="s">
        <v>244</v>
      </c>
      <c r="U22" t="s">
        <v>245</v>
      </c>
      <c r="V22" t="s">
        <v>270</v>
      </c>
      <c r="W22" t="s">
        <v>232</v>
      </c>
      <c r="X22" t="s">
        <v>261</v>
      </c>
      <c r="Y22" s="53" t="e">
        <f>INDEX('[6]CT'!$X$3:$X82,MATCH(AD22,'[6]CT'!$AD$3:$AD$62,0),1)</f>
        <v>#N/A</v>
      </c>
      <c r="Z22" t="s">
        <v>274</v>
      </c>
      <c r="AB22">
        <v>1139</v>
      </c>
      <c r="AE22" s="41"/>
      <c r="AG22" t="str">
        <f t="shared" si="0"/>
        <v>5447</v>
      </c>
      <c r="AH22" t="str">
        <f>'[4]Sheet1'!AF23</f>
        <v>5447</v>
      </c>
      <c r="AI22">
        <f t="shared" si="1"/>
        <v>0</v>
      </c>
      <c r="AL22" s="32"/>
      <c r="AM22">
        <f t="shared" si="2"/>
        <v>0</v>
      </c>
      <c r="AN22" s="40">
        <f t="shared" si="3"/>
        <v>0</v>
      </c>
      <c r="AO22" s="32">
        <f t="shared" si="4"/>
        <v>0</v>
      </c>
    </row>
    <row r="23" spans="1:41" ht="12.75">
      <c r="A23" t="s">
        <v>178</v>
      </c>
      <c r="B23" t="s">
        <v>269</v>
      </c>
      <c r="C23">
        <v>544</v>
      </c>
      <c r="D23">
        <v>8</v>
      </c>
      <c r="E23" t="s">
        <v>273</v>
      </c>
      <c r="F23">
        <v>0</v>
      </c>
      <c r="T23" t="s">
        <v>244</v>
      </c>
      <c r="U23" t="s">
        <v>245</v>
      </c>
      <c r="V23" t="s">
        <v>270</v>
      </c>
      <c r="W23" t="s">
        <v>232</v>
      </c>
      <c r="X23" t="s">
        <v>261</v>
      </c>
      <c r="Y23" s="53" t="e">
        <f>INDEX('[6]CT'!$X$3:$X83,MATCH(AD23,'[6]CT'!$AD$3:$AD$62,0),1)</f>
        <v>#N/A</v>
      </c>
      <c r="Z23" t="s">
        <v>274</v>
      </c>
      <c r="AB23">
        <v>1139</v>
      </c>
      <c r="AE23" s="29"/>
      <c r="AG23" t="str">
        <f t="shared" si="0"/>
        <v>5448</v>
      </c>
      <c r="AH23" t="str">
        <f>'[4]Sheet1'!AF24</f>
        <v>5448</v>
      </c>
      <c r="AI23">
        <f t="shared" si="1"/>
        <v>0</v>
      </c>
      <c r="AL23" s="32"/>
      <c r="AM23">
        <f t="shared" si="2"/>
        <v>0</v>
      </c>
      <c r="AN23" s="40">
        <f t="shared" si="3"/>
        <v>0</v>
      </c>
      <c r="AO23" s="32">
        <f t="shared" si="4"/>
        <v>0</v>
      </c>
    </row>
    <row r="24" spans="1:41" ht="12.75">
      <c r="A24" t="s">
        <v>178</v>
      </c>
      <c r="B24" t="s">
        <v>275</v>
      </c>
      <c r="C24">
        <v>561</v>
      </c>
      <c r="D24">
        <v>10</v>
      </c>
      <c r="F24">
        <v>0</v>
      </c>
      <c r="T24" t="s">
        <v>276</v>
      </c>
      <c r="U24" t="s">
        <v>245</v>
      </c>
      <c r="V24" t="s">
        <v>246</v>
      </c>
      <c r="W24" t="s">
        <v>232</v>
      </c>
      <c r="X24" t="s">
        <v>240</v>
      </c>
      <c r="Y24" s="53" t="e">
        <f>INDEX('[6]CT'!$X$3:$X84,MATCH(AD24,'[6]CT'!$AD$3:$AD$62,0),1)</f>
        <v>#N/A</v>
      </c>
      <c r="AB24">
        <v>250</v>
      </c>
      <c r="AE24" s="41"/>
      <c r="AG24" t="str">
        <f t="shared" si="0"/>
        <v>56110</v>
      </c>
      <c r="AH24" t="str">
        <f>'[4]Sheet1'!AF25</f>
        <v>56110</v>
      </c>
      <c r="AI24">
        <f t="shared" si="1"/>
        <v>0</v>
      </c>
      <c r="AL24" s="32"/>
      <c r="AM24">
        <f t="shared" si="2"/>
        <v>0</v>
      </c>
      <c r="AN24" s="40">
        <f t="shared" si="3"/>
        <v>0</v>
      </c>
      <c r="AO24" s="32">
        <f t="shared" si="4"/>
        <v>0</v>
      </c>
    </row>
    <row r="25" spans="1:41" ht="12.75">
      <c r="A25" t="s">
        <v>178</v>
      </c>
      <c r="B25" t="s">
        <v>277</v>
      </c>
      <c r="C25">
        <v>55149</v>
      </c>
      <c r="D25" t="s">
        <v>278</v>
      </c>
      <c r="F25">
        <v>0</v>
      </c>
      <c r="T25" t="s">
        <v>279</v>
      </c>
      <c r="U25" t="s">
        <v>245</v>
      </c>
      <c r="V25" t="s">
        <v>280</v>
      </c>
      <c r="W25" t="s">
        <v>232</v>
      </c>
      <c r="X25" t="s">
        <v>251</v>
      </c>
      <c r="Y25" s="53" t="e">
        <f>INDEX('[6]CT'!$X$3:$X85,MATCH(AD25,'[6]CT'!$AD$3:$AD$62,0),1)</f>
        <v>#N/A</v>
      </c>
      <c r="Z25" t="s">
        <v>258</v>
      </c>
      <c r="AA25" t="s">
        <v>281</v>
      </c>
      <c r="AB25">
        <v>2276</v>
      </c>
      <c r="AE25" s="41"/>
      <c r="AG25" t="str">
        <f t="shared" si="0"/>
        <v>55149LRG1</v>
      </c>
      <c r="AH25" t="str">
        <f>'[4]Sheet1'!AF26</f>
        <v>55149LRG1</v>
      </c>
      <c r="AI25">
        <f t="shared" si="1"/>
        <v>0</v>
      </c>
      <c r="AL25" s="32"/>
      <c r="AM25">
        <f t="shared" si="2"/>
        <v>0</v>
      </c>
      <c r="AN25" s="40">
        <f t="shared" si="3"/>
        <v>0</v>
      </c>
      <c r="AO25" s="32">
        <f t="shared" si="4"/>
        <v>0</v>
      </c>
    </row>
    <row r="26" spans="1:41" ht="12.75">
      <c r="A26" t="s">
        <v>178</v>
      </c>
      <c r="B26" t="s">
        <v>277</v>
      </c>
      <c r="C26">
        <v>55149</v>
      </c>
      <c r="D26" t="s">
        <v>282</v>
      </c>
      <c r="F26">
        <v>24</v>
      </c>
      <c r="G26">
        <v>2968</v>
      </c>
      <c r="I26">
        <v>0.006</v>
      </c>
      <c r="J26">
        <v>0.102</v>
      </c>
      <c r="S26">
        <v>34799.3</v>
      </c>
      <c r="T26" t="s">
        <v>279</v>
      </c>
      <c r="U26" t="s">
        <v>245</v>
      </c>
      <c r="V26" t="s">
        <v>280</v>
      </c>
      <c r="W26" t="s">
        <v>232</v>
      </c>
      <c r="X26" t="s">
        <v>251</v>
      </c>
      <c r="Y26" s="53" t="e">
        <f>INDEX('[6]CT'!$X$3:$X86,MATCH(AD26,'[6]CT'!$AD$3:$AD$62,0),1)</f>
        <v>#N/A</v>
      </c>
      <c r="Z26" t="s">
        <v>258</v>
      </c>
      <c r="AA26" t="s">
        <v>281</v>
      </c>
      <c r="AB26">
        <v>2276</v>
      </c>
      <c r="AE26" s="41"/>
      <c r="AG26" t="str">
        <f t="shared" si="0"/>
        <v>55149LRG2</v>
      </c>
      <c r="AH26" t="str">
        <f>'[4]Sheet1'!AF27</f>
        <v>55149LRG2</v>
      </c>
      <c r="AI26">
        <f t="shared" si="1"/>
        <v>0</v>
      </c>
      <c r="AJ26">
        <v>3114</v>
      </c>
      <c r="AK26">
        <v>0.089</v>
      </c>
      <c r="AL26" s="32">
        <v>35992.3</v>
      </c>
      <c r="AM26">
        <f t="shared" si="2"/>
        <v>-146</v>
      </c>
      <c r="AN26" s="40">
        <f t="shared" si="3"/>
        <v>0.012999999999999998</v>
      </c>
      <c r="AO26" s="32">
        <f t="shared" si="4"/>
        <v>-1193</v>
      </c>
    </row>
    <row r="27" spans="1:41" ht="12.75">
      <c r="A27" t="s">
        <v>178</v>
      </c>
      <c r="B27" t="s">
        <v>277</v>
      </c>
      <c r="C27">
        <v>55149</v>
      </c>
      <c r="D27" t="s">
        <v>283</v>
      </c>
      <c r="F27">
        <v>24</v>
      </c>
      <c r="G27">
        <v>3029</v>
      </c>
      <c r="I27">
        <v>0.005</v>
      </c>
      <c r="J27">
        <v>0.086</v>
      </c>
      <c r="S27">
        <v>36067.6</v>
      </c>
      <c r="T27" t="s">
        <v>279</v>
      </c>
      <c r="U27" t="s">
        <v>245</v>
      </c>
      <c r="V27" t="s">
        <v>280</v>
      </c>
      <c r="W27" t="s">
        <v>232</v>
      </c>
      <c r="X27" t="s">
        <v>251</v>
      </c>
      <c r="Y27" s="53" t="e">
        <f>INDEX('[6]CT'!$X$3:$X87,MATCH(AD27,'[6]CT'!$AD$3:$AD$62,0),1)</f>
        <v>#N/A</v>
      </c>
      <c r="Z27" t="s">
        <v>258</v>
      </c>
      <c r="AA27" t="s">
        <v>281</v>
      </c>
      <c r="AB27">
        <v>2276</v>
      </c>
      <c r="AE27" s="41"/>
      <c r="AG27" t="str">
        <f t="shared" si="0"/>
        <v>55149LRG3</v>
      </c>
      <c r="AH27" t="str">
        <f>'[4]Sheet1'!AF28</f>
        <v>55149LRG3</v>
      </c>
      <c r="AI27">
        <f t="shared" si="1"/>
        <v>0</v>
      </c>
      <c r="AJ27">
        <v>3201</v>
      </c>
      <c r="AK27">
        <v>0.094</v>
      </c>
      <c r="AL27" s="32">
        <v>37717.2</v>
      </c>
      <c r="AM27">
        <f t="shared" si="2"/>
        <v>-172</v>
      </c>
      <c r="AN27" s="40">
        <f t="shared" si="3"/>
        <v>-0.008000000000000007</v>
      </c>
      <c r="AO27" s="32">
        <f t="shared" si="4"/>
        <v>-1649.5999999999985</v>
      </c>
    </row>
    <row r="28" spans="1:41" ht="12.75">
      <c r="A28" t="s">
        <v>178</v>
      </c>
      <c r="B28" t="s">
        <v>284</v>
      </c>
      <c r="C28">
        <v>562</v>
      </c>
      <c r="D28">
        <v>10</v>
      </c>
      <c r="F28">
        <v>0</v>
      </c>
      <c r="T28" t="s">
        <v>285</v>
      </c>
      <c r="U28" t="s">
        <v>245</v>
      </c>
      <c r="V28" t="s">
        <v>286</v>
      </c>
      <c r="W28" t="s">
        <v>232</v>
      </c>
      <c r="X28" t="s">
        <v>240</v>
      </c>
      <c r="Y28" s="53" t="e">
        <f>INDEX('[6]CT'!$X$3:$X88,MATCH(AD28,'[6]CT'!$AD$3:$AD$62,0),1)</f>
        <v>#N/A</v>
      </c>
      <c r="AB28">
        <v>250</v>
      </c>
      <c r="AE28" s="41"/>
      <c r="AG28" t="str">
        <f t="shared" si="0"/>
        <v>56210</v>
      </c>
      <c r="AH28" t="str">
        <f>'[4]Sheet1'!AF29</f>
        <v>56210</v>
      </c>
      <c r="AI28">
        <f t="shared" si="1"/>
        <v>0</v>
      </c>
      <c r="AL28" s="32"/>
      <c r="AM28">
        <f t="shared" si="2"/>
        <v>0</v>
      </c>
      <c r="AN28" s="40">
        <f t="shared" si="3"/>
        <v>0</v>
      </c>
      <c r="AO28" s="32">
        <f t="shared" si="4"/>
        <v>0</v>
      </c>
    </row>
    <row r="29" spans="1:41" ht="12.75">
      <c r="A29" t="s">
        <v>178</v>
      </c>
      <c r="B29" t="s">
        <v>284</v>
      </c>
      <c r="C29">
        <v>562</v>
      </c>
      <c r="D29">
        <v>2</v>
      </c>
      <c r="F29">
        <v>24</v>
      </c>
      <c r="G29">
        <v>1945</v>
      </c>
      <c r="I29">
        <v>0.123</v>
      </c>
      <c r="J29">
        <v>1.44</v>
      </c>
      <c r="S29">
        <v>21276.9</v>
      </c>
      <c r="T29" t="s">
        <v>285</v>
      </c>
      <c r="U29" t="s">
        <v>245</v>
      </c>
      <c r="V29" t="s">
        <v>286</v>
      </c>
      <c r="W29" t="s">
        <v>232</v>
      </c>
      <c r="X29" t="s">
        <v>287</v>
      </c>
      <c r="Y29" s="53" t="e">
        <f>INDEX('[6]CT'!$X$3:$X89,MATCH(AD29,'[6]CT'!$AD$3:$AD$62,0),1)</f>
        <v>#N/A</v>
      </c>
      <c r="Z29" t="s">
        <v>274</v>
      </c>
      <c r="AA29" t="s">
        <v>288</v>
      </c>
      <c r="AB29">
        <v>1295</v>
      </c>
      <c r="AE29" s="41"/>
      <c r="AG29" t="str">
        <f t="shared" si="0"/>
        <v>5622</v>
      </c>
      <c r="AH29" t="str">
        <f>'[4]Sheet1'!AF30</f>
        <v>5622</v>
      </c>
      <c r="AI29">
        <f t="shared" si="1"/>
        <v>0</v>
      </c>
      <c r="AL29" s="32"/>
      <c r="AM29">
        <f t="shared" si="2"/>
        <v>1945</v>
      </c>
      <c r="AN29" s="40">
        <f t="shared" si="3"/>
        <v>1.44</v>
      </c>
      <c r="AO29" s="32">
        <f t="shared" si="4"/>
        <v>21276.9</v>
      </c>
    </row>
    <row r="30" spans="1:41" ht="12.75">
      <c r="A30" t="s">
        <v>178</v>
      </c>
      <c r="B30" t="s">
        <v>284</v>
      </c>
      <c r="C30">
        <v>562</v>
      </c>
      <c r="D30">
        <v>3</v>
      </c>
      <c r="F30">
        <v>24</v>
      </c>
      <c r="G30">
        <v>4142</v>
      </c>
      <c r="I30">
        <v>0.227</v>
      </c>
      <c r="J30">
        <v>4.521</v>
      </c>
      <c r="S30">
        <v>35701.5</v>
      </c>
      <c r="T30" t="s">
        <v>285</v>
      </c>
      <c r="U30" t="s">
        <v>245</v>
      </c>
      <c r="V30" t="s">
        <v>286</v>
      </c>
      <c r="W30" t="s">
        <v>232</v>
      </c>
      <c r="X30" t="s">
        <v>257</v>
      </c>
      <c r="Y30" s="53" t="e">
        <f>INDEX('[6]CT'!$X$3:$X90,MATCH(AD30,'[6]CT'!$AD$3:$AD$62,0),1)</f>
        <v>#N/A</v>
      </c>
      <c r="Z30" t="s">
        <v>274</v>
      </c>
      <c r="AA30" t="s">
        <v>289</v>
      </c>
      <c r="AB30">
        <v>2370</v>
      </c>
      <c r="AE30" s="41"/>
      <c r="AG30" t="str">
        <f t="shared" si="0"/>
        <v>5623</v>
      </c>
      <c r="AH30" t="str">
        <f>'[4]Sheet1'!AF31</f>
        <v>5623</v>
      </c>
      <c r="AI30">
        <f t="shared" si="1"/>
        <v>0</v>
      </c>
      <c r="AL30" s="32"/>
      <c r="AM30">
        <f t="shared" si="2"/>
        <v>4142</v>
      </c>
      <c r="AN30" s="40">
        <f t="shared" si="3"/>
        <v>4.521</v>
      </c>
      <c r="AO30" s="32">
        <f t="shared" si="4"/>
        <v>35701.5</v>
      </c>
    </row>
    <row r="31" spans="1:41" ht="12.75">
      <c r="A31" t="s">
        <v>178</v>
      </c>
      <c r="B31" t="s">
        <v>284</v>
      </c>
      <c r="C31">
        <v>562</v>
      </c>
      <c r="D31">
        <v>4</v>
      </c>
      <c r="F31">
        <v>22.98</v>
      </c>
      <c r="G31">
        <v>6131</v>
      </c>
      <c r="I31">
        <v>0.216</v>
      </c>
      <c r="J31">
        <v>8.55</v>
      </c>
      <c r="S31">
        <v>78915.526</v>
      </c>
      <c r="T31" t="s">
        <v>285</v>
      </c>
      <c r="U31" t="s">
        <v>245</v>
      </c>
      <c r="V31" t="s">
        <v>286</v>
      </c>
      <c r="W31" t="s">
        <v>232</v>
      </c>
      <c r="X31" t="s">
        <v>261</v>
      </c>
      <c r="Y31" s="53" t="e">
        <f>INDEX('[6]CT'!$X$3:$X91,MATCH(AD31,'[6]CT'!$AD$3:$AD$62,0),1)</f>
        <v>#N/A</v>
      </c>
      <c r="AB31">
        <v>4684</v>
      </c>
      <c r="AE31" s="41"/>
      <c r="AG31" t="str">
        <f t="shared" si="0"/>
        <v>5624</v>
      </c>
      <c r="AH31" t="str">
        <f>'[4]Sheet1'!AF32</f>
        <v>5624</v>
      </c>
      <c r="AI31">
        <f t="shared" si="1"/>
        <v>0</v>
      </c>
      <c r="AL31" s="32"/>
      <c r="AM31">
        <f t="shared" si="2"/>
        <v>6131</v>
      </c>
      <c r="AN31" s="40">
        <f t="shared" si="3"/>
        <v>8.55</v>
      </c>
      <c r="AO31" s="32">
        <f t="shared" si="4"/>
        <v>78915.526</v>
      </c>
    </row>
    <row r="32" spans="1:41" ht="12.75">
      <c r="A32" t="s">
        <v>178</v>
      </c>
      <c r="B32" t="s">
        <v>290</v>
      </c>
      <c r="C32">
        <v>55126</v>
      </c>
      <c r="D32" t="s">
        <v>291</v>
      </c>
      <c r="F32">
        <v>24</v>
      </c>
      <c r="G32">
        <v>5759</v>
      </c>
      <c r="I32">
        <v>0.006</v>
      </c>
      <c r="J32">
        <v>0.122</v>
      </c>
      <c r="S32">
        <v>42151.1</v>
      </c>
      <c r="T32" t="s">
        <v>244</v>
      </c>
      <c r="U32" t="s">
        <v>245</v>
      </c>
      <c r="V32" t="s">
        <v>292</v>
      </c>
      <c r="W32" t="s">
        <v>232</v>
      </c>
      <c r="X32" t="s">
        <v>251</v>
      </c>
      <c r="Y32" s="53" t="e">
        <f>INDEX('[6]CT'!$X$3:$X92,MATCH(AD32,'[6]CT'!$AD$3:$AD$62,0),1)</f>
        <v>#N/A</v>
      </c>
      <c r="Z32" t="s">
        <v>258</v>
      </c>
      <c r="AA32" t="s">
        <v>252</v>
      </c>
      <c r="AB32">
        <v>2064</v>
      </c>
      <c r="AE32" s="29"/>
      <c r="AG32" t="str">
        <f t="shared" si="0"/>
        <v>55126CT01</v>
      </c>
      <c r="AH32" t="str">
        <f>'[4]Sheet1'!AF33</f>
        <v>55126CT01</v>
      </c>
      <c r="AI32">
        <f t="shared" si="1"/>
        <v>0</v>
      </c>
      <c r="AL32" s="32"/>
      <c r="AM32">
        <f t="shared" si="2"/>
        <v>5759</v>
      </c>
      <c r="AN32" s="40">
        <f t="shared" si="3"/>
        <v>0.122</v>
      </c>
      <c r="AO32" s="32">
        <f t="shared" si="4"/>
        <v>42151.1</v>
      </c>
    </row>
    <row r="33" spans="1:41" ht="12.75">
      <c r="A33" t="s">
        <v>178</v>
      </c>
      <c r="B33" t="s">
        <v>290</v>
      </c>
      <c r="C33">
        <v>55126</v>
      </c>
      <c r="D33" t="s">
        <v>293</v>
      </c>
      <c r="F33">
        <v>24</v>
      </c>
      <c r="G33">
        <v>5819</v>
      </c>
      <c r="I33">
        <v>0.006</v>
      </c>
      <c r="J33">
        <v>0.124</v>
      </c>
      <c r="S33">
        <v>42923.4</v>
      </c>
      <c r="T33" t="s">
        <v>244</v>
      </c>
      <c r="U33" t="s">
        <v>245</v>
      </c>
      <c r="V33" t="s">
        <v>292</v>
      </c>
      <c r="W33" t="s">
        <v>232</v>
      </c>
      <c r="X33" t="s">
        <v>251</v>
      </c>
      <c r="Y33" s="53" t="e">
        <f>INDEX('[6]CT'!$X$3:$X93,MATCH(AD33,'[6]CT'!$AD$3:$AD$62,0),1)</f>
        <v>#N/A</v>
      </c>
      <c r="Z33" t="s">
        <v>258</v>
      </c>
      <c r="AA33" t="s">
        <v>252</v>
      </c>
      <c r="AB33">
        <v>2064</v>
      </c>
      <c r="AE33" s="29"/>
      <c r="AG33" t="str">
        <f t="shared" si="0"/>
        <v>55126CT02</v>
      </c>
      <c r="AH33" t="str">
        <f>'[4]Sheet1'!AF34</f>
        <v>55126CT02</v>
      </c>
      <c r="AI33">
        <f t="shared" si="1"/>
        <v>0</v>
      </c>
      <c r="AJ33">
        <v>4222</v>
      </c>
      <c r="AK33">
        <v>0.165</v>
      </c>
      <c r="AL33" s="32">
        <v>31345.75</v>
      </c>
      <c r="AM33">
        <f t="shared" si="2"/>
        <v>1597</v>
      </c>
      <c r="AN33" s="40">
        <f t="shared" si="3"/>
        <v>-0.04100000000000001</v>
      </c>
      <c r="AO33" s="32">
        <f t="shared" si="4"/>
        <v>11577.650000000001</v>
      </c>
    </row>
    <row r="34" spans="1:41" ht="12.75">
      <c r="A34" t="s">
        <v>178</v>
      </c>
      <c r="B34" t="s">
        <v>294</v>
      </c>
      <c r="C34">
        <v>546</v>
      </c>
      <c r="D34">
        <v>5</v>
      </c>
      <c r="F34">
        <v>24</v>
      </c>
      <c r="G34">
        <v>1353</v>
      </c>
      <c r="I34">
        <v>0.178</v>
      </c>
      <c r="J34">
        <v>1.582</v>
      </c>
      <c r="S34">
        <v>16636.6</v>
      </c>
      <c r="T34" t="s">
        <v>229</v>
      </c>
      <c r="U34" t="s">
        <v>245</v>
      </c>
      <c r="V34" t="s">
        <v>295</v>
      </c>
      <c r="W34" t="s">
        <v>232</v>
      </c>
      <c r="X34" t="s">
        <v>261</v>
      </c>
      <c r="Y34" s="53" t="e">
        <f>INDEX('[6]CT'!$X$3:$X94,MATCH(AD34,'[6]CT'!$AD$3:$AD$62,0),1)</f>
        <v>#N/A</v>
      </c>
      <c r="Z34" t="s">
        <v>274</v>
      </c>
      <c r="AB34">
        <v>995</v>
      </c>
      <c r="AE34" s="41"/>
      <c r="AG34" t="str">
        <f t="shared" si="0"/>
        <v>5465</v>
      </c>
      <c r="AH34" t="str">
        <f>'[4]Sheet1'!AF35</f>
        <v>5465</v>
      </c>
      <c r="AI34">
        <f t="shared" si="1"/>
        <v>0</v>
      </c>
      <c r="AL34" s="32"/>
      <c r="AM34">
        <f t="shared" si="2"/>
        <v>1353</v>
      </c>
      <c r="AN34" s="40">
        <f t="shared" si="3"/>
        <v>1.582</v>
      </c>
      <c r="AO34" s="32">
        <f t="shared" si="4"/>
        <v>16636.6</v>
      </c>
    </row>
    <row r="35" spans="1:41" ht="12.75">
      <c r="A35" t="s">
        <v>178</v>
      </c>
      <c r="B35" t="s">
        <v>294</v>
      </c>
      <c r="C35">
        <v>546</v>
      </c>
      <c r="D35">
        <v>6</v>
      </c>
      <c r="F35">
        <v>24</v>
      </c>
      <c r="G35">
        <v>6445</v>
      </c>
      <c r="I35">
        <v>0.259</v>
      </c>
      <c r="J35">
        <v>12.867</v>
      </c>
      <c r="S35">
        <v>89154.1</v>
      </c>
      <c r="T35" t="s">
        <v>229</v>
      </c>
      <c r="U35" t="s">
        <v>245</v>
      </c>
      <c r="V35" t="s">
        <v>295</v>
      </c>
      <c r="W35" t="s">
        <v>232</v>
      </c>
      <c r="X35" t="s">
        <v>261</v>
      </c>
      <c r="Y35" s="53" t="e">
        <f>INDEX('[6]CT'!$X$3:$X95,MATCH(AD35,'[6]CT'!$AD$3:$AD$62,0),1)</f>
        <v>#N/A</v>
      </c>
      <c r="AB35">
        <v>4658</v>
      </c>
      <c r="AE35" s="41"/>
      <c r="AG35" t="str">
        <f aca="true" t="shared" si="5" ref="AG35:AG59">C35&amp;D35</f>
        <v>5466</v>
      </c>
      <c r="AH35" t="str">
        <f>'[4]Sheet1'!AF36</f>
        <v>5466</v>
      </c>
      <c r="AI35">
        <f aca="true" t="shared" si="6" ref="AI35:AI59">IF(AG35=AH35,)</f>
        <v>0</v>
      </c>
      <c r="AL35" s="32"/>
      <c r="AM35">
        <f t="shared" si="2"/>
        <v>6445</v>
      </c>
      <c r="AN35" s="40">
        <f t="shared" si="3"/>
        <v>12.867</v>
      </c>
      <c r="AO35" s="32">
        <f t="shared" si="4"/>
        <v>89154.1</v>
      </c>
    </row>
    <row r="36" spans="1:41" ht="12.75">
      <c r="A36" t="s">
        <v>178</v>
      </c>
      <c r="B36" t="s">
        <v>296</v>
      </c>
      <c r="C36">
        <v>6156</v>
      </c>
      <c r="D36" t="s">
        <v>297</v>
      </c>
      <c r="F36">
        <v>24</v>
      </c>
      <c r="G36">
        <v>8017</v>
      </c>
      <c r="I36">
        <v>0.136</v>
      </c>
      <c r="J36">
        <v>5.445</v>
      </c>
      <c r="S36">
        <v>83018.8</v>
      </c>
      <c r="T36" t="s">
        <v>244</v>
      </c>
      <c r="U36" t="s">
        <v>245</v>
      </c>
      <c r="V36" t="s">
        <v>256</v>
      </c>
      <c r="W36" t="s">
        <v>232</v>
      </c>
      <c r="X36" t="s">
        <v>261</v>
      </c>
      <c r="Y36" s="53" t="e">
        <f>INDEX('[6]CT'!$X$3:$X96,MATCH(AD36,'[6]CT'!$AD$3:$AD$62,0),1)</f>
        <v>#N/A</v>
      </c>
      <c r="Z36" t="s">
        <v>298</v>
      </c>
      <c r="AB36">
        <v>4286</v>
      </c>
      <c r="AE36" s="41"/>
      <c r="AG36" t="str">
        <f t="shared" si="5"/>
        <v>6156NHB1</v>
      </c>
      <c r="AH36" t="str">
        <f>'[4]Sheet1'!AF37</f>
        <v>6156NHB1</v>
      </c>
      <c r="AI36">
        <f t="shared" si="6"/>
        <v>0</v>
      </c>
      <c r="AL36" s="32"/>
      <c r="AM36">
        <f t="shared" si="2"/>
        <v>8017</v>
      </c>
      <c r="AN36" s="40">
        <f t="shared" si="3"/>
        <v>5.445</v>
      </c>
      <c r="AO36" s="32">
        <f t="shared" si="4"/>
        <v>83018.8</v>
      </c>
    </row>
    <row r="37" spans="1:41" ht="12.75">
      <c r="A37" t="s">
        <v>178</v>
      </c>
      <c r="B37" t="s">
        <v>299</v>
      </c>
      <c r="C37">
        <v>548</v>
      </c>
      <c r="D37">
        <v>1</v>
      </c>
      <c r="E37" t="s">
        <v>273</v>
      </c>
      <c r="F37">
        <v>24</v>
      </c>
      <c r="G37">
        <v>1791</v>
      </c>
      <c r="I37">
        <v>0.144</v>
      </c>
      <c r="J37">
        <v>1.688</v>
      </c>
      <c r="S37">
        <v>21567.4</v>
      </c>
      <c r="T37" t="s">
        <v>249</v>
      </c>
      <c r="U37" t="s">
        <v>245</v>
      </c>
      <c r="V37" t="s">
        <v>300</v>
      </c>
      <c r="W37" t="s">
        <v>232</v>
      </c>
      <c r="X37" t="s">
        <v>261</v>
      </c>
      <c r="Y37" s="53" t="e">
        <f>INDEX('[6]CT'!$X$3:$X97,MATCH(AD37,'[6]CT'!$AD$3:$AD$62,0),1)</f>
        <v>#N/A</v>
      </c>
      <c r="AA37" t="s">
        <v>301</v>
      </c>
      <c r="AB37">
        <v>1776</v>
      </c>
      <c r="AE37" s="41"/>
      <c r="AG37" t="str">
        <f t="shared" si="5"/>
        <v>5481</v>
      </c>
      <c r="AH37" t="str">
        <f>'[4]Sheet1'!AF38</f>
        <v>5481</v>
      </c>
      <c r="AI37">
        <f t="shared" si="6"/>
        <v>0</v>
      </c>
      <c r="AL37" s="32"/>
      <c r="AM37">
        <f t="shared" si="2"/>
        <v>1791</v>
      </c>
      <c r="AN37" s="40">
        <f t="shared" si="3"/>
        <v>1.688</v>
      </c>
      <c r="AO37" s="32">
        <f t="shared" si="4"/>
        <v>21567.4</v>
      </c>
    </row>
    <row r="38" spans="1:41" ht="12.75">
      <c r="A38" t="s">
        <v>178</v>
      </c>
      <c r="B38" t="s">
        <v>299</v>
      </c>
      <c r="C38">
        <v>548</v>
      </c>
      <c r="D38">
        <v>10</v>
      </c>
      <c r="F38">
        <v>4</v>
      </c>
      <c r="I38">
        <v>1.2</v>
      </c>
      <c r="J38">
        <v>0.557</v>
      </c>
      <c r="S38">
        <v>928</v>
      </c>
      <c r="T38" t="s">
        <v>249</v>
      </c>
      <c r="U38" t="s">
        <v>245</v>
      </c>
      <c r="V38" t="s">
        <v>300</v>
      </c>
      <c r="W38" t="s">
        <v>232</v>
      </c>
      <c r="X38" t="s">
        <v>240</v>
      </c>
      <c r="Y38" s="53" t="e">
        <f>INDEX('[6]CT'!$X$3:$X98,MATCH(AD38,'[6]CT'!$AD$3:$AD$62,0),1)</f>
        <v>#N/A</v>
      </c>
      <c r="AB38">
        <v>232</v>
      </c>
      <c r="AE38" s="41"/>
      <c r="AG38" t="str">
        <f t="shared" si="5"/>
        <v>54810</v>
      </c>
      <c r="AH38" t="str">
        <f>'[4]Sheet1'!AF39</f>
        <v>54810</v>
      </c>
      <c r="AI38">
        <f t="shared" si="6"/>
        <v>0</v>
      </c>
      <c r="AL38" s="32"/>
      <c r="AM38">
        <f t="shared" si="2"/>
        <v>0</v>
      </c>
      <c r="AN38" s="40">
        <f t="shared" si="3"/>
        <v>0.557</v>
      </c>
      <c r="AO38" s="32">
        <f t="shared" si="4"/>
        <v>928</v>
      </c>
    </row>
    <row r="39" spans="1:41" ht="12.75">
      <c r="A39" t="s">
        <v>178</v>
      </c>
      <c r="B39" t="s">
        <v>299</v>
      </c>
      <c r="C39">
        <v>548</v>
      </c>
      <c r="D39">
        <v>2</v>
      </c>
      <c r="E39" t="s">
        <v>273</v>
      </c>
      <c r="F39">
        <v>24</v>
      </c>
      <c r="G39">
        <v>2337</v>
      </c>
      <c r="I39">
        <v>0.144</v>
      </c>
      <c r="J39">
        <v>2.172</v>
      </c>
      <c r="S39">
        <v>27906.3</v>
      </c>
      <c r="T39" t="s">
        <v>249</v>
      </c>
      <c r="U39" t="s">
        <v>245</v>
      </c>
      <c r="V39" t="s">
        <v>300</v>
      </c>
      <c r="W39" t="s">
        <v>232</v>
      </c>
      <c r="X39" t="s">
        <v>261</v>
      </c>
      <c r="Y39" s="53" t="e">
        <f>INDEX('[6]CT'!$X$3:$X99,MATCH(AD39,'[6]CT'!$AD$3:$AD$62,0),1)</f>
        <v>#N/A</v>
      </c>
      <c r="AA39" t="s">
        <v>301</v>
      </c>
      <c r="AB39">
        <v>1776</v>
      </c>
      <c r="AE39" s="41"/>
      <c r="AG39" t="str">
        <f t="shared" si="5"/>
        <v>5482</v>
      </c>
      <c r="AH39" t="str">
        <f>'[4]Sheet1'!AF40</f>
        <v>5482</v>
      </c>
      <c r="AI39">
        <f t="shared" si="6"/>
        <v>0</v>
      </c>
      <c r="AL39" s="32"/>
      <c r="AM39">
        <f t="shared" si="2"/>
        <v>2337</v>
      </c>
      <c r="AN39" s="40">
        <f t="shared" si="3"/>
        <v>2.172</v>
      </c>
      <c r="AO39" s="32">
        <f t="shared" si="4"/>
        <v>27906.3</v>
      </c>
    </row>
    <row r="40" spans="1:41" ht="12.75">
      <c r="A40" t="s">
        <v>178</v>
      </c>
      <c r="B40" t="s">
        <v>302</v>
      </c>
      <c r="C40">
        <v>880022</v>
      </c>
      <c r="D40" t="s">
        <v>303</v>
      </c>
      <c r="F40">
        <v>0</v>
      </c>
      <c r="T40" t="s">
        <v>229</v>
      </c>
      <c r="U40" t="s">
        <v>245</v>
      </c>
      <c r="V40" t="s">
        <v>304</v>
      </c>
      <c r="W40" t="s">
        <v>232</v>
      </c>
      <c r="X40" t="s">
        <v>240</v>
      </c>
      <c r="Y40" s="53" t="e">
        <f>INDEX('[6]CT'!$X$3:$X100,MATCH(AD40,'[6]CT'!$AD$3:$AD$62,0),1)</f>
        <v>#N/A</v>
      </c>
      <c r="AB40">
        <v>249</v>
      </c>
      <c r="AE40" s="41"/>
      <c r="AG40" t="str">
        <f t="shared" si="5"/>
        <v>880022TRBINE</v>
      </c>
      <c r="AH40" t="str">
        <f>'[4]Sheet1'!AF41</f>
        <v>880022TRBINE</v>
      </c>
      <c r="AI40">
        <f t="shared" si="6"/>
        <v>0</v>
      </c>
      <c r="AL40" s="32"/>
      <c r="AM40">
        <f t="shared" si="2"/>
        <v>0</v>
      </c>
      <c r="AN40" s="40">
        <f t="shared" si="3"/>
        <v>0</v>
      </c>
      <c r="AO40" s="32">
        <f t="shared" si="4"/>
        <v>0</v>
      </c>
    </row>
    <row r="41" spans="1:41" ht="12.75">
      <c r="A41" t="s">
        <v>178</v>
      </c>
      <c r="B41" t="s">
        <v>305</v>
      </c>
      <c r="C41">
        <v>54605</v>
      </c>
      <c r="D41">
        <v>1</v>
      </c>
      <c r="F41">
        <v>18.67</v>
      </c>
      <c r="G41">
        <v>431</v>
      </c>
      <c r="I41">
        <v>0.022</v>
      </c>
      <c r="J41">
        <v>0.05</v>
      </c>
      <c r="S41">
        <v>4685.165</v>
      </c>
      <c r="T41" t="s">
        <v>238</v>
      </c>
      <c r="U41" t="s">
        <v>306</v>
      </c>
      <c r="V41" t="s">
        <v>307</v>
      </c>
      <c r="W41" t="s">
        <v>232</v>
      </c>
      <c r="X41" t="s">
        <v>240</v>
      </c>
      <c r="Y41" s="53" t="e">
        <f>INDEX('[6]CT'!$X$3:$X103,MATCH(AD41,'[6]CT'!$AD$3:$AD$62,0),1)</f>
        <v>#N/A</v>
      </c>
      <c r="Z41" t="s">
        <v>258</v>
      </c>
      <c r="AA41" t="s">
        <v>252</v>
      </c>
      <c r="AB41">
        <v>279</v>
      </c>
      <c r="AE41" s="41"/>
      <c r="AG41" t="str">
        <f t="shared" si="5"/>
        <v>546051</v>
      </c>
      <c r="AH41" t="str">
        <f>'[4]Sheet1'!AF44</f>
        <v>546051</v>
      </c>
      <c r="AI41">
        <f t="shared" si="6"/>
        <v>0</v>
      </c>
      <c r="AL41" s="32"/>
      <c r="AM41">
        <f aca="true" t="shared" si="7" ref="AM41:AM57">G43-AJ41</f>
        <v>0</v>
      </c>
      <c r="AN41" s="40">
        <f aca="true" t="shared" si="8" ref="AN41:AN57">J43-AK41</f>
        <v>0</v>
      </c>
      <c r="AO41" s="32">
        <f aca="true" t="shared" si="9" ref="AO41:AO57">S43-AL41</f>
        <v>0</v>
      </c>
    </row>
    <row r="42" spans="1:41" ht="12.75">
      <c r="A42" t="s">
        <v>178</v>
      </c>
      <c r="B42" t="s">
        <v>308</v>
      </c>
      <c r="C42">
        <v>563</v>
      </c>
      <c r="D42" t="s">
        <v>309</v>
      </c>
      <c r="F42">
        <v>0</v>
      </c>
      <c r="T42" t="s">
        <v>238</v>
      </c>
      <c r="U42" t="s">
        <v>245</v>
      </c>
      <c r="V42" t="s">
        <v>310</v>
      </c>
      <c r="W42" t="s">
        <v>232</v>
      </c>
      <c r="X42" t="s">
        <v>240</v>
      </c>
      <c r="Y42" s="53" t="e">
        <f>INDEX('[6]CT'!$X$3:$X104,MATCH(AD42,'[6]CT'!$AD$3:$AD$62,0),1)</f>
        <v>#N/A</v>
      </c>
      <c r="AB42">
        <v>266</v>
      </c>
      <c r="AE42" s="29"/>
      <c r="AG42" t="str">
        <f t="shared" si="5"/>
        <v>56311A</v>
      </c>
      <c r="AH42" t="str">
        <f>'[4]Sheet1'!AF45</f>
        <v>56311A</v>
      </c>
      <c r="AI42">
        <f t="shared" si="6"/>
        <v>0</v>
      </c>
      <c r="AL42" s="32"/>
      <c r="AM42">
        <f t="shared" si="7"/>
        <v>0</v>
      </c>
      <c r="AN42" s="40">
        <f t="shared" si="8"/>
        <v>0</v>
      </c>
      <c r="AO42" s="32">
        <f t="shared" si="9"/>
        <v>0</v>
      </c>
    </row>
    <row r="43" spans="1:41" ht="12.75">
      <c r="A43" t="s">
        <v>178</v>
      </c>
      <c r="B43" t="s">
        <v>308</v>
      </c>
      <c r="C43">
        <v>563</v>
      </c>
      <c r="D43" t="s">
        <v>311</v>
      </c>
      <c r="F43">
        <v>0</v>
      </c>
      <c r="T43" t="s">
        <v>238</v>
      </c>
      <c r="U43" t="s">
        <v>245</v>
      </c>
      <c r="V43" t="s">
        <v>310</v>
      </c>
      <c r="W43" t="s">
        <v>232</v>
      </c>
      <c r="X43" t="s">
        <v>240</v>
      </c>
      <c r="Y43" s="53" t="e">
        <f>INDEX('[6]CT'!$X$3:$X105,MATCH(AD43,'[6]CT'!$AD$3:$AD$62,0),1)</f>
        <v>#N/A</v>
      </c>
      <c r="AB43">
        <v>266</v>
      </c>
      <c r="AE43" s="29"/>
      <c r="AG43" t="str">
        <f t="shared" si="5"/>
        <v>56311B</v>
      </c>
      <c r="AH43" t="str">
        <f>'[4]Sheet1'!AF46</f>
        <v>56311B</v>
      </c>
      <c r="AI43">
        <f t="shared" si="6"/>
        <v>0</v>
      </c>
      <c r="AL43" s="32"/>
      <c r="AM43">
        <f t="shared" si="7"/>
        <v>0</v>
      </c>
      <c r="AN43" s="40">
        <f t="shared" si="8"/>
        <v>0</v>
      </c>
      <c r="AO43" s="32">
        <f t="shared" si="9"/>
        <v>0</v>
      </c>
    </row>
    <row r="44" spans="1:41" ht="12.75">
      <c r="A44" t="s">
        <v>178</v>
      </c>
      <c r="B44" t="s">
        <v>308</v>
      </c>
      <c r="C44">
        <v>563</v>
      </c>
      <c r="D44" t="s">
        <v>312</v>
      </c>
      <c r="F44">
        <v>0</v>
      </c>
      <c r="T44" t="s">
        <v>238</v>
      </c>
      <c r="U44" t="s">
        <v>245</v>
      </c>
      <c r="V44" t="s">
        <v>310</v>
      </c>
      <c r="W44" t="s">
        <v>232</v>
      </c>
      <c r="X44" t="s">
        <v>240</v>
      </c>
      <c r="Y44" s="53" t="e">
        <f>INDEX('[6]CT'!$X$3:$X106,MATCH(AD44,'[6]CT'!$AD$3:$AD$62,0),1)</f>
        <v>#N/A</v>
      </c>
      <c r="AB44">
        <v>266</v>
      </c>
      <c r="AE44" s="29"/>
      <c r="AG44" t="str">
        <f t="shared" si="5"/>
        <v>56312A</v>
      </c>
      <c r="AH44" t="str">
        <f>'[4]Sheet1'!AF47</f>
        <v>56312A</v>
      </c>
      <c r="AI44">
        <f t="shared" si="6"/>
        <v>0</v>
      </c>
      <c r="AL44" s="32"/>
      <c r="AM44">
        <f t="shared" si="7"/>
        <v>0</v>
      </c>
      <c r="AN44" s="40">
        <f t="shared" si="8"/>
        <v>0</v>
      </c>
      <c r="AO44" s="32">
        <f t="shared" si="9"/>
        <v>0</v>
      </c>
    </row>
    <row r="45" spans="1:41" ht="12.75">
      <c r="A45" t="s">
        <v>178</v>
      </c>
      <c r="B45" t="s">
        <v>308</v>
      </c>
      <c r="C45">
        <v>563</v>
      </c>
      <c r="D45" t="s">
        <v>313</v>
      </c>
      <c r="F45">
        <v>0</v>
      </c>
      <c r="T45" t="s">
        <v>238</v>
      </c>
      <c r="U45" t="s">
        <v>245</v>
      </c>
      <c r="V45" t="s">
        <v>310</v>
      </c>
      <c r="W45" t="s">
        <v>232</v>
      </c>
      <c r="X45" t="s">
        <v>240</v>
      </c>
      <c r="Y45" s="53" t="e">
        <f>INDEX('[6]CT'!$X$3:$X107,MATCH(AD45,'[6]CT'!$AD$3:$AD$62,0),1)</f>
        <v>#N/A</v>
      </c>
      <c r="AB45">
        <v>266</v>
      </c>
      <c r="AE45" s="29"/>
      <c r="AG45" t="str">
        <f t="shared" si="5"/>
        <v>56312B</v>
      </c>
      <c r="AH45" t="str">
        <f>'[4]Sheet1'!AF48</f>
        <v>56312B</v>
      </c>
      <c r="AI45">
        <f t="shared" si="6"/>
        <v>0</v>
      </c>
      <c r="AL45" s="32"/>
      <c r="AM45">
        <f t="shared" si="7"/>
        <v>0</v>
      </c>
      <c r="AN45" s="40">
        <f t="shared" si="8"/>
        <v>0</v>
      </c>
      <c r="AO45" s="32">
        <f t="shared" si="9"/>
        <v>0</v>
      </c>
    </row>
    <row r="46" spans="1:41" ht="12.75">
      <c r="A46" t="s">
        <v>178</v>
      </c>
      <c r="B46" t="s">
        <v>308</v>
      </c>
      <c r="C46">
        <v>563</v>
      </c>
      <c r="D46" t="s">
        <v>314</v>
      </c>
      <c r="F46">
        <v>0</v>
      </c>
      <c r="T46" t="s">
        <v>238</v>
      </c>
      <c r="U46" t="s">
        <v>245</v>
      </c>
      <c r="V46" t="s">
        <v>310</v>
      </c>
      <c r="W46" t="s">
        <v>232</v>
      </c>
      <c r="X46" t="s">
        <v>240</v>
      </c>
      <c r="Y46" s="53" t="e">
        <f>INDEX('[6]CT'!$X$3:$X108,MATCH(AD46,'[6]CT'!$AD$3:$AD$62,0),1)</f>
        <v>#N/A</v>
      </c>
      <c r="AB46">
        <v>266</v>
      </c>
      <c r="AE46" s="29"/>
      <c r="AG46" t="str">
        <f t="shared" si="5"/>
        <v>56313A</v>
      </c>
      <c r="AH46" t="str">
        <f>'[4]Sheet1'!AF49</f>
        <v>56313A</v>
      </c>
      <c r="AI46">
        <f t="shared" si="6"/>
        <v>0</v>
      </c>
      <c r="AL46" s="32"/>
      <c r="AM46">
        <f t="shared" si="7"/>
        <v>0</v>
      </c>
      <c r="AN46" s="40">
        <f t="shared" si="8"/>
        <v>0</v>
      </c>
      <c r="AO46" s="32">
        <f t="shared" si="9"/>
        <v>0</v>
      </c>
    </row>
    <row r="47" spans="1:41" ht="12.75">
      <c r="A47" t="s">
        <v>178</v>
      </c>
      <c r="B47" t="s">
        <v>308</v>
      </c>
      <c r="C47">
        <v>563</v>
      </c>
      <c r="D47" t="s">
        <v>315</v>
      </c>
      <c r="F47">
        <v>0</v>
      </c>
      <c r="T47" t="s">
        <v>238</v>
      </c>
      <c r="U47" t="s">
        <v>245</v>
      </c>
      <c r="V47" t="s">
        <v>310</v>
      </c>
      <c r="W47" t="s">
        <v>232</v>
      </c>
      <c r="X47" t="s">
        <v>240</v>
      </c>
      <c r="Y47" s="53" t="e">
        <f>INDEX('[6]CT'!$X$3:$X109,MATCH(AD47,'[6]CT'!$AD$3:$AD$62,0),1)</f>
        <v>#N/A</v>
      </c>
      <c r="AB47">
        <v>266</v>
      </c>
      <c r="AE47" s="29"/>
      <c r="AG47" t="str">
        <f t="shared" si="5"/>
        <v>56313B</v>
      </c>
      <c r="AH47" t="str">
        <f>'[4]Sheet1'!AF50</f>
        <v>56313B</v>
      </c>
      <c r="AI47">
        <f t="shared" si="6"/>
        <v>0</v>
      </c>
      <c r="AL47" s="32"/>
      <c r="AM47">
        <f t="shared" si="7"/>
        <v>0</v>
      </c>
      <c r="AN47" s="40">
        <f t="shared" si="8"/>
        <v>0</v>
      </c>
      <c r="AO47" s="32">
        <f t="shared" si="9"/>
        <v>0</v>
      </c>
    </row>
    <row r="48" spans="1:41" ht="12.75">
      <c r="A48" t="s">
        <v>178</v>
      </c>
      <c r="B48" t="s">
        <v>308</v>
      </c>
      <c r="C48">
        <v>563</v>
      </c>
      <c r="D48" t="s">
        <v>316</v>
      </c>
      <c r="F48">
        <v>0</v>
      </c>
      <c r="T48" t="s">
        <v>238</v>
      </c>
      <c r="U48" t="s">
        <v>245</v>
      </c>
      <c r="V48" t="s">
        <v>310</v>
      </c>
      <c r="W48" t="s">
        <v>232</v>
      </c>
      <c r="X48" t="s">
        <v>240</v>
      </c>
      <c r="Y48" s="53" t="e">
        <f>INDEX('[6]CT'!$X$3:$X110,MATCH(AD48,'[6]CT'!$AD$3:$AD$62,0),1)</f>
        <v>#N/A</v>
      </c>
      <c r="AB48">
        <v>266</v>
      </c>
      <c r="AE48" s="29"/>
      <c r="AG48" t="str">
        <f t="shared" si="5"/>
        <v>56314A</v>
      </c>
      <c r="AH48" t="str">
        <f>'[4]Sheet1'!AF51</f>
        <v>56314A</v>
      </c>
      <c r="AI48">
        <f t="shared" si="6"/>
        <v>0</v>
      </c>
      <c r="AL48" s="32"/>
      <c r="AM48">
        <f t="shared" si="7"/>
        <v>0</v>
      </c>
      <c r="AN48" s="40">
        <f t="shared" si="8"/>
        <v>0</v>
      </c>
      <c r="AO48" s="32">
        <f t="shared" si="9"/>
        <v>0</v>
      </c>
    </row>
    <row r="49" spans="1:41" ht="12.75">
      <c r="A49" t="s">
        <v>178</v>
      </c>
      <c r="B49" t="s">
        <v>308</v>
      </c>
      <c r="C49">
        <v>563</v>
      </c>
      <c r="D49" t="s">
        <v>317</v>
      </c>
      <c r="F49">
        <v>0</v>
      </c>
      <c r="T49" t="s">
        <v>238</v>
      </c>
      <c r="U49" t="s">
        <v>245</v>
      </c>
      <c r="V49" t="s">
        <v>310</v>
      </c>
      <c r="W49" t="s">
        <v>232</v>
      </c>
      <c r="X49" t="s">
        <v>240</v>
      </c>
      <c r="Y49" s="53" t="e">
        <f>INDEX('[6]CT'!$X$3:$X111,MATCH(AD49,'[6]CT'!$AD$3:$AD$62,0),1)</f>
        <v>#N/A</v>
      </c>
      <c r="AB49">
        <v>266</v>
      </c>
      <c r="AE49" s="29"/>
      <c r="AG49" t="str">
        <f t="shared" si="5"/>
        <v>56314B</v>
      </c>
      <c r="AH49" t="str">
        <f>'[4]Sheet1'!AF52</f>
        <v>56314B</v>
      </c>
      <c r="AI49">
        <f t="shared" si="6"/>
        <v>0</v>
      </c>
      <c r="AL49" s="32"/>
      <c r="AM49">
        <f t="shared" si="7"/>
        <v>0</v>
      </c>
      <c r="AN49" s="40">
        <f t="shared" si="8"/>
        <v>0</v>
      </c>
      <c r="AO49" s="32">
        <f t="shared" si="9"/>
        <v>0</v>
      </c>
    </row>
    <row r="50" spans="1:41" ht="12.75">
      <c r="A50" t="s">
        <v>178</v>
      </c>
      <c r="B50" t="s">
        <v>318</v>
      </c>
      <c r="C50">
        <v>565</v>
      </c>
      <c r="D50">
        <v>10</v>
      </c>
      <c r="F50">
        <v>0</v>
      </c>
      <c r="T50" t="s">
        <v>276</v>
      </c>
      <c r="U50" t="s">
        <v>245</v>
      </c>
      <c r="V50" t="s">
        <v>246</v>
      </c>
      <c r="W50" t="s">
        <v>232</v>
      </c>
      <c r="X50" t="s">
        <v>240</v>
      </c>
      <c r="Y50" s="53" t="e">
        <f>INDEX('[6]CT'!$X$3:$X112,MATCH(AD50,'[6]CT'!$AD$3:$AD$62,0),1)</f>
        <v>#N/A</v>
      </c>
      <c r="AB50">
        <v>250</v>
      </c>
      <c r="AE50" s="29"/>
      <c r="AG50" t="str">
        <f t="shared" si="5"/>
        <v>56510</v>
      </c>
      <c r="AH50" t="str">
        <f>'[4]Sheet1'!AF53</f>
        <v>56510</v>
      </c>
      <c r="AI50">
        <f t="shared" si="6"/>
        <v>0</v>
      </c>
      <c r="AL50" s="32"/>
      <c r="AM50">
        <f t="shared" si="7"/>
        <v>509</v>
      </c>
      <c r="AN50" s="40">
        <f t="shared" si="8"/>
        <v>0.025</v>
      </c>
      <c r="AO50" s="32">
        <f t="shared" si="9"/>
        <v>5006.98</v>
      </c>
    </row>
    <row r="51" spans="1:41" ht="12.75">
      <c r="A51" t="s">
        <v>178</v>
      </c>
      <c r="B51" t="s">
        <v>319</v>
      </c>
      <c r="C51">
        <v>557</v>
      </c>
      <c r="D51">
        <v>10</v>
      </c>
      <c r="F51">
        <v>0</v>
      </c>
      <c r="T51" t="s">
        <v>229</v>
      </c>
      <c r="U51" t="s">
        <v>245</v>
      </c>
      <c r="V51" t="s">
        <v>320</v>
      </c>
      <c r="W51" t="s">
        <v>232</v>
      </c>
      <c r="X51" t="s">
        <v>240</v>
      </c>
      <c r="Y51" s="53" t="e">
        <f>INDEX('[6]CT'!$X$3:$X113,MATCH(AD51,'[6]CT'!$AD$3:$AD$62,0),1)</f>
        <v>#N/A</v>
      </c>
      <c r="AB51">
        <v>243</v>
      </c>
      <c r="AE51" s="29"/>
      <c r="AG51" t="str">
        <f t="shared" si="5"/>
        <v>55710</v>
      </c>
      <c r="AH51" t="str">
        <f>'[4]Sheet1'!AF54</f>
        <v>55710</v>
      </c>
      <c r="AI51">
        <f t="shared" si="6"/>
        <v>0</v>
      </c>
      <c r="AL51" s="32"/>
      <c r="AM51">
        <f t="shared" si="7"/>
        <v>508</v>
      </c>
      <c r="AN51" s="40">
        <f t="shared" si="8"/>
        <v>0.031</v>
      </c>
      <c r="AO51" s="32">
        <f t="shared" si="9"/>
        <v>4940.594</v>
      </c>
    </row>
    <row r="52" spans="1:41" ht="12.75">
      <c r="A52" t="s">
        <v>178</v>
      </c>
      <c r="B52" t="s">
        <v>321</v>
      </c>
      <c r="C52">
        <v>55517</v>
      </c>
      <c r="D52" t="s">
        <v>291</v>
      </c>
      <c r="F52">
        <v>12.33</v>
      </c>
      <c r="G52">
        <v>509</v>
      </c>
      <c r="I52">
        <v>0.023</v>
      </c>
      <c r="J52">
        <v>0.025</v>
      </c>
      <c r="S52">
        <v>5006.98</v>
      </c>
      <c r="T52" t="s">
        <v>244</v>
      </c>
      <c r="U52" t="s">
        <v>245</v>
      </c>
      <c r="V52" t="s">
        <v>322</v>
      </c>
      <c r="W52" t="s">
        <v>232</v>
      </c>
      <c r="X52" t="s">
        <v>240</v>
      </c>
      <c r="Y52" s="53" t="e">
        <f>INDEX('[6]CT'!$X$3:$X114,MATCH(AD52,'[6]CT'!$AD$3:$AD$62,0),1)</f>
        <v>#N/A</v>
      </c>
      <c r="AA52" t="s">
        <v>252</v>
      </c>
      <c r="AB52">
        <v>461</v>
      </c>
      <c r="AE52" s="29"/>
      <c r="AG52" t="str">
        <f t="shared" si="5"/>
        <v>55517CT01</v>
      </c>
      <c r="AH52" t="str">
        <f>'[4]Sheet1'!AF55</f>
        <v>55517CT01</v>
      </c>
      <c r="AI52">
        <f t="shared" si="6"/>
        <v>0</v>
      </c>
      <c r="AJ52">
        <v>60</v>
      </c>
      <c r="AK52">
        <v>0.005</v>
      </c>
      <c r="AL52" s="32">
        <v>587.419</v>
      </c>
      <c r="AM52">
        <f t="shared" si="7"/>
        <v>533</v>
      </c>
      <c r="AN52" s="40">
        <f t="shared" si="8"/>
        <v>0.020999999999999998</v>
      </c>
      <c r="AO52" s="32">
        <f t="shared" si="9"/>
        <v>5139.12</v>
      </c>
    </row>
    <row r="53" spans="1:41" ht="12.75">
      <c r="A53" t="s">
        <v>178</v>
      </c>
      <c r="B53" t="s">
        <v>321</v>
      </c>
      <c r="C53">
        <v>55517</v>
      </c>
      <c r="D53" t="s">
        <v>293</v>
      </c>
      <c r="F53">
        <v>11.73</v>
      </c>
      <c r="G53">
        <v>508</v>
      </c>
      <c r="I53">
        <v>0.013</v>
      </c>
      <c r="J53">
        <v>0.031</v>
      </c>
      <c r="S53">
        <v>4940.594</v>
      </c>
      <c r="T53" t="s">
        <v>244</v>
      </c>
      <c r="U53" t="s">
        <v>245</v>
      </c>
      <c r="V53" t="s">
        <v>322</v>
      </c>
      <c r="W53" t="s">
        <v>232</v>
      </c>
      <c r="X53" t="s">
        <v>240</v>
      </c>
      <c r="Y53" s="53" t="e">
        <f>INDEX('[6]CT'!$X$3:$X115,MATCH(AD53,'[6]CT'!$AD$3:$AD$62,0),1)</f>
        <v>#N/A</v>
      </c>
      <c r="AA53" t="s">
        <v>252</v>
      </c>
      <c r="AB53">
        <v>461</v>
      </c>
      <c r="AE53" s="29"/>
      <c r="AG53" t="str">
        <f t="shared" si="5"/>
        <v>55517CT02</v>
      </c>
      <c r="AH53" t="str">
        <f>'[4]Sheet1'!AF56</f>
        <v>55517CT02</v>
      </c>
      <c r="AI53">
        <f t="shared" si="6"/>
        <v>0</v>
      </c>
      <c r="AL53" s="32"/>
      <c r="AM53">
        <f t="shared" si="7"/>
        <v>651</v>
      </c>
      <c r="AN53" s="40">
        <f t="shared" si="8"/>
        <v>0.034</v>
      </c>
      <c r="AO53" s="32">
        <f t="shared" si="9"/>
        <v>6408.237</v>
      </c>
    </row>
    <row r="54" spans="1:41" ht="12.75">
      <c r="A54" t="s">
        <v>178</v>
      </c>
      <c r="B54" t="s">
        <v>321</v>
      </c>
      <c r="C54">
        <v>55517</v>
      </c>
      <c r="D54" t="s">
        <v>323</v>
      </c>
      <c r="F54">
        <v>13.66</v>
      </c>
      <c r="G54">
        <v>593</v>
      </c>
      <c r="I54">
        <v>0.009</v>
      </c>
      <c r="J54">
        <v>0.026</v>
      </c>
      <c r="S54">
        <v>5726.539</v>
      </c>
      <c r="T54" t="s">
        <v>244</v>
      </c>
      <c r="U54" t="s">
        <v>245</v>
      </c>
      <c r="V54" t="s">
        <v>322</v>
      </c>
      <c r="W54" t="s">
        <v>232</v>
      </c>
      <c r="X54" t="s">
        <v>240</v>
      </c>
      <c r="Y54" s="53" t="e">
        <f>INDEX('[6]CT'!$X$3:$X116,MATCH(AD54,'[6]CT'!$AD$3:$AD$62,0),1)</f>
        <v>#N/A</v>
      </c>
      <c r="AA54" t="s">
        <v>252</v>
      </c>
      <c r="AB54">
        <v>461</v>
      </c>
      <c r="AE54" s="29"/>
      <c r="AG54" t="str">
        <f t="shared" si="5"/>
        <v>55517CT03</v>
      </c>
      <c r="AH54" t="str">
        <f>'[4]Sheet1'!AF57</f>
        <v>55517CT03</v>
      </c>
      <c r="AI54">
        <f t="shared" si="6"/>
        <v>0</v>
      </c>
      <c r="AL54" s="32"/>
      <c r="AM54">
        <f t="shared" si="7"/>
        <v>431</v>
      </c>
      <c r="AN54" s="40">
        <f t="shared" si="8"/>
        <v>0.024</v>
      </c>
      <c r="AO54" s="32">
        <f t="shared" si="9"/>
        <v>4275.508</v>
      </c>
    </row>
    <row r="55" spans="1:41" ht="12.75">
      <c r="A55" t="s">
        <v>178</v>
      </c>
      <c r="B55" t="s">
        <v>321</v>
      </c>
      <c r="C55">
        <v>55517</v>
      </c>
      <c r="D55" t="s">
        <v>324</v>
      </c>
      <c r="F55">
        <v>15.69</v>
      </c>
      <c r="G55">
        <v>651</v>
      </c>
      <c r="I55">
        <v>0.011</v>
      </c>
      <c r="J55">
        <v>0.034</v>
      </c>
      <c r="S55">
        <v>6408.237</v>
      </c>
      <c r="T55" t="s">
        <v>244</v>
      </c>
      <c r="U55" t="s">
        <v>245</v>
      </c>
      <c r="V55" t="s">
        <v>322</v>
      </c>
      <c r="W55" t="s">
        <v>232</v>
      </c>
      <c r="X55" t="s">
        <v>240</v>
      </c>
      <c r="Y55" s="53" t="e">
        <f>INDEX('[6]CT'!$X$3:$X117,MATCH(AD55,'[6]CT'!$AD$3:$AD$62,0),1)</f>
        <v>#N/A</v>
      </c>
      <c r="AA55" t="s">
        <v>252</v>
      </c>
      <c r="AB55">
        <v>461</v>
      </c>
      <c r="AE55" s="29"/>
      <c r="AG55" t="str">
        <f t="shared" si="5"/>
        <v>55517CT04</v>
      </c>
      <c r="AH55" t="str">
        <f>'[4]Sheet1'!AF58</f>
        <v>55517CT04</v>
      </c>
      <c r="AI55">
        <f t="shared" si="6"/>
        <v>0</v>
      </c>
      <c r="AL55" s="32"/>
      <c r="AM55">
        <f t="shared" si="7"/>
        <v>0</v>
      </c>
      <c r="AN55" s="40">
        <f t="shared" si="8"/>
        <v>0</v>
      </c>
      <c r="AO55" s="32">
        <f t="shared" si="9"/>
        <v>0</v>
      </c>
    </row>
    <row r="56" spans="1:41" ht="12.75">
      <c r="A56" t="s">
        <v>178</v>
      </c>
      <c r="B56" t="s">
        <v>321</v>
      </c>
      <c r="C56">
        <v>55517</v>
      </c>
      <c r="D56" t="s">
        <v>325</v>
      </c>
      <c r="F56">
        <v>10.2</v>
      </c>
      <c r="G56">
        <v>431</v>
      </c>
      <c r="I56">
        <v>0.037</v>
      </c>
      <c r="J56">
        <v>0.024</v>
      </c>
      <c r="S56">
        <v>4275.508</v>
      </c>
      <c r="T56" t="s">
        <v>244</v>
      </c>
      <c r="U56" t="s">
        <v>245</v>
      </c>
      <c r="V56" t="s">
        <v>322</v>
      </c>
      <c r="W56" t="s">
        <v>232</v>
      </c>
      <c r="X56" t="s">
        <v>240</v>
      </c>
      <c r="Y56" s="53" t="e">
        <f>INDEX('[6]CT'!$X$3:$X118,MATCH(AD56,'[6]CT'!$AD$3:$AD$62,0),1)</f>
        <v>#N/A</v>
      </c>
      <c r="AA56" t="s">
        <v>252</v>
      </c>
      <c r="AB56">
        <v>461</v>
      </c>
      <c r="AE56" s="29"/>
      <c r="AG56" t="str">
        <f t="shared" si="5"/>
        <v>55517CT05</v>
      </c>
      <c r="AH56" t="str">
        <f>'[4]Sheet1'!AF59</f>
        <v>55517CT05</v>
      </c>
      <c r="AI56">
        <f t="shared" si="6"/>
        <v>0</v>
      </c>
      <c r="AL56" s="32"/>
      <c r="AM56">
        <f t="shared" si="7"/>
        <v>0</v>
      </c>
      <c r="AN56" s="40">
        <f t="shared" si="8"/>
        <v>0</v>
      </c>
      <c r="AO56" s="32">
        <f t="shared" si="9"/>
        <v>0</v>
      </c>
    </row>
    <row r="57" spans="1:41" ht="12.75">
      <c r="A57" t="s">
        <v>178</v>
      </c>
      <c r="B57" t="s">
        <v>326</v>
      </c>
      <c r="C57">
        <v>56189</v>
      </c>
      <c r="D57">
        <v>4</v>
      </c>
      <c r="F57">
        <v>0</v>
      </c>
      <c r="T57" t="s">
        <v>249</v>
      </c>
      <c r="U57" t="s">
        <v>245</v>
      </c>
      <c r="V57" t="s">
        <v>327</v>
      </c>
      <c r="W57" t="s">
        <v>232</v>
      </c>
      <c r="X57" t="s">
        <v>240</v>
      </c>
      <c r="Y57" s="54">
        <v>0</v>
      </c>
      <c r="AA57" t="s">
        <v>272</v>
      </c>
      <c r="AB57">
        <v>247</v>
      </c>
      <c r="AE57" s="29"/>
      <c r="AG57" t="str">
        <f t="shared" si="5"/>
        <v>561894</v>
      </c>
      <c r="AH57" t="str">
        <f>'[4]Sheet1'!AF60</f>
        <v>561894</v>
      </c>
      <c r="AI57">
        <f t="shared" si="6"/>
        <v>0</v>
      </c>
      <c r="AL57" s="32"/>
      <c r="AM57">
        <f t="shared" si="7"/>
        <v>0</v>
      </c>
      <c r="AN57" s="40">
        <f t="shared" si="8"/>
        <v>0</v>
      </c>
      <c r="AO57" s="32">
        <f t="shared" si="9"/>
        <v>0</v>
      </c>
    </row>
    <row r="58" spans="1:38" ht="12.75">
      <c r="A58" t="s">
        <v>178</v>
      </c>
      <c r="B58" t="s">
        <v>326</v>
      </c>
      <c r="C58">
        <v>56189</v>
      </c>
      <c r="D58">
        <v>5</v>
      </c>
      <c r="F58">
        <v>0</v>
      </c>
      <c r="T58" t="s">
        <v>249</v>
      </c>
      <c r="U58" t="s">
        <v>245</v>
      </c>
      <c r="V58" t="s">
        <v>327</v>
      </c>
      <c r="W58" t="s">
        <v>232</v>
      </c>
      <c r="X58" t="s">
        <v>240</v>
      </c>
      <c r="Y58" s="54">
        <v>0</v>
      </c>
      <c r="AA58" t="s">
        <v>272</v>
      </c>
      <c r="AB58">
        <v>247</v>
      </c>
      <c r="AE58" s="29"/>
      <c r="AG58" t="str">
        <f t="shared" si="5"/>
        <v>561895</v>
      </c>
      <c r="AH58" t="str">
        <f>'[4]Sheet1'!AF61</f>
        <v>561895</v>
      </c>
      <c r="AI58">
        <f t="shared" si="6"/>
        <v>0</v>
      </c>
      <c r="AL58" s="32"/>
    </row>
    <row r="59" spans="1:38" ht="12.75">
      <c r="A59" t="s">
        <v>178</v>
      </c>
      <c r="B59" t="s">
        <v>326</v>
      </c>
      <c r="C59">
        <v>56189</v>
      </c>
      <c r="D59">
        <v>6</v>
      </c>
      <c r="F59">
        <v>0</v>
      </c>
      <c r="T59" t="s">
        <v>249</v>
      </c>
      <c r="U59" t="s">
        <v>245</v>
      </c>
      <c r="V59" t="s">
        <v>327</v>
      </c>
      <c r="W59" t="s">
        <v>232</v>
      </c>
      <c r="X59" t="s">
        <v>240</v>
      </c>
      <c r="Y59" s="54">
        <v>0</v>
      </c>
      <c r="AA59" t="s">
        <v>272</v>
      </c>
      <c r="AB59">
        <v>233.4</v>
      </c>
      <c r="AE59" s="29"/>
      <c r="AG59" t="str">
        <f t="shared" si="5"/>
        <v>561896</v>
      </c>
      <c r="AH59" t="str">
        <f>'[4]Sheet1'!AF62</f>
        <v>561896</v>
      </c>
      <c r="AI59">
        <f t="shared" si="6"/>
        <v>0</v>
      </c>
      <c r="AL59" s="32"/>
    </row>
    <row r="60" spans="7:38" ht="12.75">
      <c r="G60" s="32">
        <f>SUM(G3:G59)</f>
        <v>69073</v>
      </c>
      <c r="J60" s="16">
        <f>SUM(J3:J59)</f>
        <v>54.396</v>
      </c>
      <c r="S60" s="32">
        <f>SUM(S3:S59)</f>
        <v>771437.5080000001</v>
      </c>
      <c r="AJ60" s="32">
        <f>SUM(AJ3:AJ59)</f>
        <v>25615</v>
      </c>
      <c r="AK60" s="47">
        <f>SUM(AK3:AK59)</f>
        <v>9.093</v>
      </c>
      <c r="AL60" s="32">
        <f>SUM(AL3:AL59)</f>
        <v>311075.397</v>
      </c>
    </row>
    <row r="66" ht="12.75">
      <c r="B66" s="29"/>
    </row>
    <row r="67" ht="12.75">
      <c r="B67" s="55" t="s">
        <v>328</v>
      </c>
    </row>
    <row r="68" spans="1:41" ht="12.75">
      <c r="A68" t="s">
        <v>178</v>
      </c>
      <c r="B68" t="s">
        <v>243</v>
      </c>
      <c r="C68">
        <v>540</v>
      </c>
      <c r="D68">
        <v>10</v>
      </c>
      <c r="F68">
        <v>7</v>
      </c>
      <c r="G68">
        <v>1400</v>
      </c>
      <c r="I68" s="12">
        <v>1.2</v>
      </c>
      <c r="J68">
        <v>1.05</v>
      </c>
      <c r="K68" s="56">
        <f>J68*0.6</f>
        <v>0.63</v>
      </c>
      <c r="L68" s="57">
        <f aca="true" t="shared" si="10" ref="L68:L77">$J68-K68</f>
        <v>0.42000000000000004</v>
      </c>
      <c r="M68" s="58">
        <f aca="true" t="shared" si="11" ref="M68:M77">S68*0.08/2000</f>
        <v>0.07</v>
      </c>
      <c r="N68" s="57">
        <f aca="true" t="shared" si="12" ref="N68:N77">$J68-M68</f>
        <v>0.98</v>
      </c>
      <c r="S68">
        <v>1750</v>
      </c>
      <c r="T68" t="s">
        <v>244</v>
      </c>
      <c r="U68" t="s">
        <v>245</v>
      </c>
      <c r="V68" t="s">
        <v>246</v>
      </c>
      <c r="W68" t="s">
        <v>232</v>
      </c>
      <c r="X68" t="s">
        <v>240</v>
      </c>
      <c r="Y68" s="53">
        <v>0</v>
      </c>
      <c r="AB68">
        <v>250</v>
      </c>
      <c r="AD68" t="s">
        <v>329</v>
      </c>
      <c r="AE68" s="41"/>
      <c r="AG68" t="s">
        <v>329</v>
      </c>
      <c r="AH68" t="s">
        <v>329</v>
      </c>
      <c r="AI68">
        <v>0</v>
      </c>
      <c r="AL68" s="32"/>
      <c r="AM68">
        <v>1400</v>
      </c>
      <c r="AN68" s="40">
        <v>1.05</v>
      </c>
      <c r="AO68" s="32">
        <v>1750</v>
      </c>
    </row>
    <row r="69" spans="1:41" ht="12.75">
      <c r="A69" t="s">
        <v>178</v>
      </c>
      <c r="B69" t="s">
        <v>254</v>
      </c>
      <c r="C69">
        <v>568</v>
      </c>
      <c r="D69" t="s">
        <v>264</v>
      </c>
      <c r="F69">
        <v>9</v>
      </c>
      <c r="G69">
        <v>108</v>
      </c>
      <c r="I69">
        <v>0.67</v>
      </c>
      <c r="J69">
        <v>0.555</v>
      </c>
      <c r="K69" s="56">
        <f>J69*0.6</f>
        <v>0.333</v>
      </c>
      <c r="L69" s="57">
        <f t="shared" si="10"/>
        <v>0.22200000000000003</v>
      </c>
      <c r="M69" s="58">
        <f t="shared" si="11"/>
        <v>0.066312</v>
      </c>
      <c r="N69" s="57">
        <f t="shared" si="12"/>
        <v>0.48868800000000007</v>
      </c>
      <c r="S69">
        <v>1657.8</v>
      </c>
      <c r="T69" t="s">
        <v>249</v>
      </c>
      <c r="U69" t="s">
        <v>245</v>
      </c>
      <c r="V69" t="s">
        <v>256</v>
      </c>
      <c r="W69" t="s">
        <v>232</v>
      </c>
      <c r="X69" t="s">
        <v>240</v>
      </c>
      <c r="Y69" s="53">
        <v>0</v>
      </c>
      <c r="AB69">
        <v>287</v>
      </c>
      <c r="AD69" t="s">
        <v>330</v>
      </c>
      <c r="AE69" s="41"/>
      <c r="AG69" t="s">
        <v>330</v>
      </c>
      <c r="AH69" t="s">
        <v>330</v>
      </c>
      <c r="AI69">
        <v>0</v>
      </c>
      <c r="AL69" s="32"/>
      <c r="AM69">
        <v>108</v>
      </c>
      <c r="AN69" s="40">
        <v>0.555</v>
      </c>
      <c r="AO69" s="32">
        <v>1657.8</v>
      </c>
    </row>
    <row r="70" spans="1:41" ht="12.75">
      <c r="A70" t="s">
        <v>178</v>
      </c>
      <c r="B70" t="s">
        <v>268</v>
      </c>
      <c r="C70">
        <v>542</v>
      </c>
      <c r="D70">
        <v>10</v>
      </c>
      <c r="F70">
        <v>10</v>
      </c>
      <c r="G70">
        <v>200</v>
      </c>
      <c r="I70" s="12">
        <v>1.2</v>
      </c>
      <c r="J70">
        <v>1.5</v>
      </c>
      <c r="K70" s="56">
        <f>J70*0.6</f>
        <v>0.8999999999999999</v>
      </c>
      <c r="L70" s="57">
        <f t="shared" si="10"/>
        <v>0.6000000000000001</v>
      </c>
      <c r="M70" s="58">
        <f t="shared" si="11"/>
        <v>0.1</v>
      </c>
      <c r="N70" s="57">
        <f t="shared" si="12"/>
        <v>1.4</v>
      </c>
      <c r="S70">
        <v>2500</v>
      </c>
      <c r="T70" t="s">
        <v>249</v>
      </c>
      <c r="U70" t="s">
        <v>245</v>
      </c>
      <c r="V70" t="s">
        <v>246</v>
      </c>
      <c r="W70" t="s">
        <v>232</v>
      </c>
      <c r="X70" t="s">
        <v>240</v>
      </c>
      <c r="Y70" s="53">
        <v>0</v>
      </c>
      <c r="AB70">
        <v>250</v>
      </c>
      <c r="AD70" t="s">
        <v>331</v>
      </c>
      <c r="AE70" s="41"/>
      <c r="AG70" t="s">
        <v>331</v>
      </c>
      <c r="AH70" t="s">
        <v>331</v>
      </c>
      <c r="AI70">
        <v>0</v>
      </c>
      <c r="AL70" s="32"/>
      <c r="AM70">
        <v>200</v>
      </c>
      <c r="AN70" s="40">
        <v>1.5</v>
      </c>
      <c r="AO70" s="32">
        <v>2500</v>
      </c>
    </row>
    <row r="71" spans="1:41" ht="12.75">
      <c r="A71" t="s">
        <v>178</v>
      </c>
      <c r="B71" t="s">
        <v>268</v>
      </c>
      <c r="C71">
        <v>542</v>
      </c>
      <c r="D71">
        <v>11</v>
      </c>
      <c r="F71">
        <v>9</v>
      </c>
      <c r="G71">
        <v>180</v>
      </c>
      <c r="I71" s="12">
        <v>1.2</v>
      </c>
      <c r="J71">
        <v>1.35</v>
      </c>
      <c r="K71" s="56">
        <f>J71*0.6</f>
        <v>0.81</v>
      </c>
      <c r="L71" s="57">
        <f t="shared" si="10"/>
        <v>0.54</v>
      </c>
      <c r="M71" s="58">
        <f t="shared" si="11"/>
        <v>0.09</v>
      </c>
      <c r="N71" s="57">
        <f t="shared" si="12"/>
        <v>1.26</v>
      </c>
      <c r="S71">
        <v>2250</v>
      </c>
      <c r="T71" t="s">
        <v>249</v>
      </c>
      <c r="U71" t="s">
        <v>245</v>
      </c>
      <c r="V71" t="s">
        <v>246</v>
      </c>
      <c r="W71" t="s">
        <v>232</v>
      </c>
      <c r="X71" t="s">
        <v>240</v>
      </c>
      <c r="Y71" s="53">
        <v>0</v>
      </c>
      <c r="AB71">
        <v>250</v>
      </c>
      <c r="AD71" t="s">
        <v>332</v>
      </c>
      <c r="AE71" s="41"/>
      <c r="AG71" t="s">
        <v>332</v>
      </c>
      <c r="AH71" t="s">
        <v>332</v>
      </c>
      <c r="AI71">
        <v>0</v>
      </c>
      <c r="AL71" s="32"/>
      <c r="AM71">
        <v>180</v>
      </c>
      <c r="AN71" s="40">
        <v>1.35</v>
      </c>
      <c r="AO71" s="32">
        <v>2250</v>
      </c>
    </row>
    <row r="72" spans="1:41" ht="12.75">
      <c r="A72" t="s">
        <v>178</v>
      </c>
      <c r="B72" t="s">
        <v>268</v>
      </c>
      <c r="C72">
        <v>542</v>
      </c>
      <c r="D72">
        <v>12</v>
      </c>
      <c r="F72">
        <v>10</v>
      </c>
      <c r="G72">
        <v>200</v>
      </c>
      <c r="I72" s="12">
        <v>1.2</v>
      </c>
      <c r="J72">
        <v>1.5</v>
      </c>
      <c r="K72" s="56">
        <f>J72*0.6</f>
        <v>0.8999999999999999</v>
      </c>
      <c r="L72" s="57">
        <f t="shared" si="10"/>
        <v>0.6000000000000001</v>
      </c>
      <c r="M72" s="58">
        <f t="shared" si="11"/>
        <v>0.1</v>
      </c>
      <c r="N72" s="57">
        <f t="shared" si="12"/>
        <v>1.4</v>
      </c>
      <c r="S72">
        <v>2500</v>
      </c>
      <c r="T72" t="s">
        <v>249</v>
      </c>
      <c r="U72" t="s">
        <v>245</v>
      </c>
      <c r="V72" t="s">
        <v>246</v>
      </c>
      <c r="W72" t="s">
        <v>232</v>
      </c>
      <c r="X72" t="s">
        <v>240</v>
      </c>
      <c r="Y72" s="53">
        <v>0</v>
      </c>
      <c r="AB72">
        <v>250</v>
      </c>
      <c r="AD72" t="s">
        <v>333</v>
      </c>
      <c r="AE72" s="41"/>
      <c r="AG72" t="s">
        <v>333</v>
      </c>
      <c r="AH72" t="s">
        <v>333</v>
      </c>
      <c r="AI72">
        <v>0</v>
      </c>
      <c r="AL72" s="32"/>
      <c r="AM72">
        <v>200</v>
      </c>
      <c r="AN72" s="40">
        <v>1.5</v>
      </c>
      <c r="AO72" s="32">
        <v>2500</v>
      </c>
    </row>
    <row r="73" spans="1:41" ht="12.75">
      <c r="A73" s="59" t="s">
        <v>178</v>
      </c>
      <c r="B73" s="59" t="s">
        <v>269</v>
      </c>
      <c r="C73" s="59">
        <v>544</v>
      </c>
      <c r="D73" s="59">
        <v>11</v>
      </c>
      <c r="E73" s="59"/>
      <c r="F73" s="59">
        <v>11.2</v>
      </c>
      <c r="G73" s="59">
        <v>323</v>
      </c>
      <c r="H73" s="59"/>
      <c r="I73" s="59">
        <v>0.136</v>
      </c>
      <c r="J73" s="59">
        <v>0.225</v>
      </c>
      <c r="K73" s="59">
        <f>J73</f>
        <v>0.225</v>
      </c>
      <c r="L73" s="62">
        <f t="shared" si="10"/>
        <v>0</v>
      </c>
      <c r="M73" s="58">
        <f t="shared" si="11"/>
        <v>0.1336292</v>
      </c>
      <c r="N73" s="57">
        <f t="shared" si="12"/>
        <v>0.0913708</v>
      </c>
      <c r="O73" s="59"/>
      <c r="P73" s="59"/>
      <c r="Q73" s="59"/>
      <c r="R73" s="59"/>
      <c r="S73" s="59">
        <v>3340.73</v>
      </c>
      <c r="T73" s="59" t="s">
        <v>244</v>
      </c>
      <c r="U73" s="59" t="s">
        <v>245</v>
      </c>
      <c r="V73" s="59" t="s">
        <v>270</v>
      </c>
      <c r="W73" s="59" t="s">
        <v>232</v>
      </c>
      <c r="X73" s="59" t="s">
        <v>240</v>
      </c>
      <c r="Y73" s="54">
        <v>0</v>
      </c>
      <c r="Z73" s="59" t="s">
        <v>271</v>
      </c>
      <c r="AA73" s="59" t="s">
        <v>272</v>
      </c>
      <c r="AB73" s="59">
        <v>400</v>
      </c>
      <c r="AE73" s="41"/>
      <c r="AL73" s="32"/>
      <c r="AN73" s="40"/>
      <c r="AO73" s="32"/>
    </row>
    <row r="74" spans="1:41" ht="12.75">
      <c r="A74" s="59" t="s">
        <v>178</v>
      </c>
      <c r="B74" s="59" t="s">
        <v>269</v>
      </c>
      <c r="C74" s="59">
        <v>544</v>
      </c>
      <c r="D74" s="59">
        <v>12</v>
      </c>
      <c r="E74" s="59"/>
      <c r="F74" s="59">
        <v>9.15</v>
      </c>
      <c r="G74" s="59">
        <v>261</v>
      </c>
      <c r="H74" s="59"/>
      <c r="I74" s="59">
        <v>0.139</v>
      </c>
      <c r="J74" s="59">
        <v>0.21</v>
      </c>
      <c r="K74" s="59">
        <f>J74</f>
        <v>0.21</v>
      </c>
      <c r="L74" s="62">
        <f t="shared" si="10"/>
        <v>0</v>
      </c>
      <c r="M74" s="58">
        <f t="shared" si="11"/>
        <v>0.12219540000000001</v>
      </c>
      <c r="N74" s="57">
        <f t="shared" si="12"/>
        <v>0.08780459999999998</v>
      </c>
      <c r="O74" s="59"/>
      <c r="P74" s="59"/>
      <c r="Q74" s="59"/>
      <c r="R74" s="59"/>
      <c r="S74" s="59">
        <v>3054.885</v>
      </c>
      <c r="T74" s="59" t="s">
        <v>244</v>
      </c>
      <c r="U74" s="59" t="s">
        <v>245</v>
      </c>
      <c r="V74" s="59" t="s">
        <v>270</v>
      </c>
      <c r="W74" s="59" t="s">
        <v>232</v>
      </c>
      <c r="X74" s="59" t="s">
        <v>240</v>
      </c>
      <c r="Y74" s="54">
        <v>0</v>
      </c>
      <c r="Z74" s="59" t="s">
        <v>271</v>
      </c>
      <c r="AA74" s="59" t="s">
        <v>272</v>
      </c>
      <c r="AB74" s="59">
        <v>400</v>
      </c>
      <c r="AE74" s="41"/>
      <c r="AL74" s="32"/>
      <c r="AN74" s="40"/>
      <c r="AO74" s="32"/>
    </row>
    <row r="75" spans="1:41" ht="12.75">
      <c r="A75" s="59" t="s">
        <v>178</v>
      </c>
      <c r="B75" s="59" t="s">
        <v>269</v>
      </c>
      <c r="C75" s="59">
        <v>544</v>
      </c>
      <c r="D75" s="59">
        <v>13</v>
      </c>
      <c r="E75" s="59"/>
      <c r="F75" s="59">
        <v>10.8</v>
      </c>
      <c r="G75" s="59">
        <v>322</v>
      </c>
      <c r="H75" s="59"/>
      <c r="I75" s="59">
        <v>0.136</v>
      </c>
      <c r="J75" s="59">
        <v>0.226</v>
      </c>
      <c r="K75" s="59">
        <f>J75</f>
        <v>0.226</v>
      </c>
      <c r="L75" s="62">
        <f t="shared" si="10"/>
        <v>0</v>
      </c>
      <c r="M75" s="58">
        <f t="shared" si="11"/>
        <v>0.1334272</v>
      </c>
      <c r="N75" s="57">
        <f t="shared" si="12"/>
        <v>0.09257280000000001</v>
      </c>
      <c r="O75" s="59"/>
      <c r="P75" s="59"/>
      <c r="Q75" s="59"/>
      <c r="R75" s="59"/>
      <c r="S75" s="59">
        <v>3335.68</v>
      </c>
      <c r="T75" s="59" t="s">
        <v>244</v>
      </c>
      <c r="U75" s="59" t="s">
        <v>245</v>
      </c>
      <c r="V75" s="59" t="s">
        <v>270</v>
      </c>
      <c r="W75" s="59" t="s">
        <v>232</v>
      </c>
      <c r="X75" s="59" t="s">
        <v>240</v>
      </c>
      <c r="Y75" s="54">
        <v>0</v>
      </c>
      <c r="Z75" s="59" t="s">
        <v>271</v>
      </c>
      <c r="AA75" s="59" t="s">
        <v>272</v>
      </c>
      <c r="AB75" s="59">
        <v>400</v>
      </c>
      <c r="AE75" s="41"/>
      <c r="AL75" s="32"/>
      <c r="AN75" s="40"/>
      <c r="AO75" s="32"/>
    </row>
    <row r="76" spans="1:41" ht="12.75">
      <c r="A76" s="59" t="s">
        <v>178</v>
      </c>
      <c r="B76" s="59" t="s">
        <v>269</v>
      </c>
      <c r="C76" s="59">
        <v>544</v>
      </c>
      <c r="D76" s="59">
        <v>14</v>
      </c>
      <c r="E76" s="59"/>
      <c r="F76" s="59">
        <v>11</v>
      </c>
      <c r="G76" s="59">
        <v>316</v>
      </c>
      <c r="H76" s="59"/>
      <c r="I76" s="59">
        <v>0.136</v>
      </c>
      <c r="J76" s="59">
        <v>0.216</v>
      </c>
      <c r="K76" s="59">
        <f>J76</f>
        <v>0.216</v>
      </c>
      <c r="L76" s="62">
        <f t="shared" si="10"/>
        <v>0</v>
      </c>
      <c r="M76" s="58">
        <f t="shared" si="11"/>
        <v>0.127962</v>
      </c>
      <c r="N76" s="57">
        <f t="shared" si="12"/>
        <v>0.088038</v>
      </c>
      <c r="O76" s="59"/>
      <c r="P76" s="59"/>
      <c r="Q76" s="59"/>
      <c r="R76" s="59"/>
      <c r="S76" s="59">
        <v>3199.05</v>
      </c>
      <c r="T76" s="59" t="s">
        <v>244</v>
      </c>
      <c r="U76" s="59" t="s">
        <v>245</v>
      </c>
      <c r="V76" s="59" t="s">
        <v>270</v>
      </c>
      <c r="W76" s="59" t="s">
        <v>232</v>
      </c>
      <c r="X76" s="59" t="s">
        <v>240</v>
      </c>
      <c r="Y76" s="54">
        <v>0</v>
      </c>
      <c r="Z76" s="59" t="s">
        <v>271</v>
      </c>
      <c r="AA76" s="59" t="s">
        <v>272</v>
      </c>
      <c r="AB76" s="59">
        <v>400</v>
      </c>
      <c r="AE76" s="41"/>
      <c r="AL76" s="32"/>
      <c r="AN76" s="40"/>
      <c r="AO76" s="32"/>
    </row>
    <row r="77" spans="1:41" ht="12.75">
      <c r="A77" t="s">
        <v>178</v>
      </c>
      <c r="B77" t="s">
        <v>299</v>
      </c>
      <c r="C77">
        <v>548</v>
      </c>
      <c r="D77">
        <v>10</v>
      </c>
      <c r="F77">
        <v>4</v>
      </c>
      <c r="I77" s="12">
        <v>1.2</v>
      </c>
      <c r="J77" s="26">
        <v>0.557</v>
      </c>
      <c r="K77" s="63">
        <f>J77*0.6</f>
        <v>0.3342</v>
      </c>
      <c r="L77" s="64">
        <f t="shared" si="10"/>
        <v>0.22280000000000005</v>
      </c>
      <c r="M77" s="65">
        <f t="shared" si="11"/>
        <v>0.03712</v>
      </c>
      <c r="N77" s="64">
        <f t="shared" si="12"/>
        <v>0.51988</v>
      </c>
      <c r="S77">
        <v>928</v>
      </c>
      <c r="T77" t="s">
        <v>249</v>
      </c>
      <c r="U77" t="s">
        <v>245</v>
      </c>
      <c r="V77" t="s">
        <v>300</v>
      </c>
      <c r="W77" t="s">
        <v>232</v>
      </c>
      <c r="X77" t="s">
        <v>240</v>
      </c>
      <c r="Y77" s="53">
        <v>0</v>
      </c>
      <c r="AB77">
        <v>232</v>
      </c>
      <c r="AD77" t="s">
        <v>334</v>
      </c>
      <c r="AE77" s="41"/>
      <c r="AG77" t="s">
        <v>334</v>
      </c>
      <c r="AH77" t="s">
        <v>334</v>
      </c>
      <c r="AI77">
        <v>0</v>
      </c>
      <c r="AL77" s="32"/>
      <c r="AM77">
        <v>0</v>
      </c>
      <c r="AN77" s="40">
        <v>0.557</v>
      </c>
      <c r="AO77" s="32">
        <v>928</v>
      </c>
    </row>
    <row r="78" spans="7:14" ht="12.75">
      <c r="G78" s="32">
        <f>SUBTOTAL(9,G68:G77)</f>
        <v>3310</v>
      </c>
      <c r="J78" s="47">
        <f>SUBTOTAL(9,J68:J77)</f>
        <v>7.389</v>
      </c>
      <c r="K78" s="66">
        <f>SUBTOTAL(9,K68:K77)</f>
        <v>4.7842</v>
      </c>
      <c r="L78" s="47">
        <f>SUBTOTAL(9,L68:L77)</f>
        <v>2.6048000000000004</v>
      </c>
      <c r="M78" s="66">
        <f>SUBTOTAL(9,M68:M77)</f>
        <v>0.9806458</v>
      </c>
      <c r="N78" s="47">
        <f>SUBTOTAL(9,N68:N77)</f>
        <v>6.408354199999999</v>
      </c>
    </row>
    <row r="80" spans="2:6" ht="12.75">
      <c r="B80" s="2"/>
      <c r="C80" s="2"/>
      <c r="D80" s="2"/>
      <c r="E80" s="2"/>
      <c r="F80" s="25"/>
    </row>
    <row r="83" ht="12.75">
      <c r="B83" s="55" t="s">
        <v>335</v>
      </c>
    </row>
    <row r="84" spans="1:41" ht="12.75">
      <c r="A84" t="s">
        <v>178</v>
      </c>
      <c r="B84" t="s">
        <v>254</v>
      </c>
      <c r="C84">
        <v>568</v>
      </c>
      <c r="D84" t="s">
        <v>259</v>
      </c>
      <c r="F84">
        <v>8.65</v>
      </c>
      <c r="G84" s="44">
        <v>215</v>
      </c>
      <c r="I84">
        <v>0.303</v>
      </c>
      <c r="J84">
        <v>0.429</v>
      </c>
      <c r="O84" s="56">
        <f>J84*0.7</f>
        <v>0.30029999999999996</v>
      </c>
      <c r="P84" s="57">
        <f aca="true" t="shared" si="13" ref="P84:P92">$J84-O84</f>
        <v>0.12870000000000004</v>
      </c>
      <c r="Q84" s="58">
        <f aca="true" t="shared" si="14" ref="Q84:Q92">S84*0.07/2000</f>
        <v>0.09936255</v>
      </c>
      <c r="R84" s="57">
        <f aca="true" t="shared" si="15" ref="R84:R92">$J84-Q84</f>
        <v>0.32963745</v>
      </c>
      <c r="S84">
        <v>2838.93</v>
      </c>
      <c r="T84" t="s">
        <v>249</v>
      </c>
      <c r="U84" t="s">
        <v>245</v>
      </c>
      <c r="V84" t="s">
        <v>256</v>
      </c>
      <c r="W84" t="s">
        <v>232</v>
      </c>
      <c r="X84" t="s">
        <v>257</v>
      </c>
      <c r="Y84" s="53" t="s">
        <v>336</v>
      </c>
      <c r="Z84" t="s">
        <v>258</v>
      </c>
      <c r="AB84">
        <v>1785</v>
      </c>
      <c r="AC84" s="67" t="s">
        <v>337</v>
      </c>
      <c r="AD84" t="s">
        <v>338</v>
      </c>
      <c r="AE84" s="41"/>
      <c r="AG84" t="s">
        <v>338</v>
      </c>
      <c r="AH84" t="s">
        <v>338</v>
      </c>
      <c r="AI84">
        <v>0</v>
      </c>
      <c r="AL84" s="32"/>
      <c r="AM84">
        <v>215</v>
      </c>
      <c r="AN84" s="40">
        <v>0.429</v>
      </c>
      <c r="AO84" s="32">
        <v>2838.93</v>
      </c>
    </row>
    <row r="85" spans="1:41" ht="12.75">
      <c r="A85" s="59" t="s">
        <v>178</v>
      </c>
      <c r="B85" s="59" t="s">
        <v>284</v>
      </c>
      <c r="C85" s="59">
        <v>562</v>
      </c>
      <c r="D85" s="59">
        <v>2</v>
      </c>
      <c r="E85" s="59"/>
      <c r="F85" s="59">
        <v>24</v>
      </c>
      <c r="G85" s="59">
        <v>1945</v>
      </c>
      <c r="H85" s="59"/>
      <c r="I85" s="59">
        <v>0.123</v>
      </c>
      <c r="J85" s="59">
        <v>1.44</v>
      </c>
      <c r="K85" s="59"/>
      <c r="L85" s="59"/>
      <c r="M85" s="59"/>
      <c r="N85" s="59"/>
      <c r="O85" s="68">
        <f>J85*0.7</f>
        <v>1.008</v>
      </c>
      <c r="P85" s="62">
        <f t="shared" si="13"/>
        <v>0.43199999999999994</v>
      </c>
      <c r="Q85" s="58">
        <f t="shared" si="14"/>
        <v>0.7446915000000002</v>
      </c>
      <c r="R85" s="57">
        <f t="shared" si="15"/>
        <v>0.6953084999999998</v>
      </c>
      <c r="S85" s="59">
        <v>21276.9</v>
      </c>
      <c r="T85" s="59" t="s">
        <v>285</v>
      </c>
      <c r="U85" s="59" t="s">
        <v>245</v>
      </c>
      <c r="V85" s="59" t="s">
        <v>286</v>
      </c>
      <c r="W85" s="59" t="s">
        <v>232</v>
      </c>
      <c r="X85" s="59" t="s">
        <v>287</v>
      </c>
      <c r="Y85" s="54" t="s">
        <v>336</v>
      </c>
      <c r="Z85" s="59" t="s">
        <v>274</v>
      </c>
      <c r="AA85" s="59" t="s">
        <v>288</v>
      </c>
      <c r="AB85" s="59">
        <v>1295</v>
      </c>
      <c r="AC85" s="67" t="s">
        <v>337</v>
      </c>
      <c r="AE85" s="41"/>
      <c r="AL85" s="32"/>
      <c r="AN85" s="40"/>
      <c r="AO85" s="32"/>
    </row>
    <row r="86" spans="1:41" ht="12.75">
      <c r="A86" t="s">
        <v>178</v>
      </c>
      <c r="B86" t="s">
        <v>284</v>
      </c>
      <c r="C86">
        <v>562</v>
      </c>
      <c r="D86">
        <v>3</v>
      </c>
      <c r="F86">
        <v>24</v>
      </c>
      <c r="G86" s="44">
        <v>4142</v>
      </c>
      <c r="I86">
        <v>0.227</v>
      </c>
      <c r="J86">
        <v>4.521</v>
      </c>
      <c r="O86">
        <f>J86</f>
        <v>4.521</v>
      </c>
      <c r="P86" s="57">
        <f t="shared" si="13"/>
        <v>0</v>
      </c>
      <c r="Q86" s="58">
        <f t="shared" si="14"/>
        <v>1.2495525</v>
      </c>
      <c r="R86" s="57">
        <f t="shared" si="15"/>
        <v>3.2714475</v>
      </c>
      <c r="S86">
        <v>35701.5</v>
      </c>
      <c r="T86" t="s">
        <v>285</v>
      </c>
      <c r="U86" t="s">
        <v>245</v>
      </c>
      <c r="V86" t="s">
        <v>286</v>
      </c>
      <c r="W86" t="s">
        <v>232</v>
      </c>
      <c r="X86" t="s">
        <v>257</v>
      </c>
      <c r="Y86" s="53" t="s">
        <v>336</v>
      </c>
      <c r="Z86" t="s">
        <v>274</v>
      </c>
      <c r="AA86" t="s">
        <v>289</v>
      </c>
      <c r="AB86">
        <v>2370</v>
      </c>
      <c r="AC86" s="67" t="s">
        <v>337</v>
      </c>
      <c r="AD86" t="s">
        <v>339</v>
      </c>
      <c r="AE86" s="41"/>
      <c r="AG86" t="s">
        <v>339</v>
      </c>
      <c r="AH86" t="s">
        <v>339</v>
      </c>
      <c r="AI86">
        <v>0</v>
      </c>
      <c r="AL86" s="32"/>
      <c r="AM86">
        <v>4142</v>
      </c>
      <c r="AN86" s="40">
        <v>4.521</v>
      </c>
      <c r="AO86" s="32">
        <v>35701.5</v>
      </c>
    </row>
    <row r="87" spans="1:41" ht="12.75">
      <c r="A87" t="s">
        <v>178</v>
      </c>
      <c r="B87" t="s">
        <v>284</v>
      </c>
      <c r="C87">
        <v>562</v>
      </c>
      <c r="D87">
        <v>4</v>
      </c>
      <c r="F87">
        <v>22.98</v>
      </c>
      <c r="G87" s="44">
        <v>6131</v>
      </c>
      <c r="I87">
        <v>0.216</v>
      </c>
      <c r="J87">
        <v>8.55</v>
      </c>
      <c r="O87" s="56">
        <f>J87*0.7</f>
        <v>5.985</v>
      </c>
      <c r="P87" s="57">
        <f t="shared" si="13"/>
        <v>2.5650000000000004</v>
      </c>
      <c r="Q87" s="58">
        <f t="shared" si="14"/>
        <v>2.7620434100000004</v>
      </c>
      <c r="R87" s="57">
        <f t="shared" si="15"/>
        <v>5.78795659</v>
      </c>
      <c r="S87">
        <v>78915.526</v>
      </c>
      <c r="T87" t="s">
        <v>285</v>
      </c>
      <c r="U87" t="s">
        <v>245</v>
      </c>
      <c r="V87" t="s">
        <v>286</v>
      </c>
      <c r="W87" t="s">
        <v>232</v>
      </c>
      <c r="X87" t="s">
        <v>261</v>
      </c>
      <c r="Y87" s="53" t="s">
        <v>336</v>
      </c>
      <c r="AB87">
        <v>4684</v>
      </c>
      <c r="AC87" s="67" t="s">
        <v>337</v>
      </c>
      <c r="AD87" t="s">
        <v>340</v>
      </c>
      <c r="AE87" s="41"/>
      <c r="AG87" t="s">
        <v>340</v>
      </c>
      <c r="AH87" t="s">
        <v>340</v>
      </c>
      <c r="AI87">
        <v>0</v>
      </c>
      <c r="AL87" s="32"/>
      <c r="AM87">
        <v>6131</v>
      </c>
      <c r="AN87" s="40">
        <v>8.55</v>
      </c>
      <c r="AO87" s="32">
        <v>78915.526</v>
      </c>
    </row>
    <row r="88" spans="1:41" ht="12.75">
      <c r="A88" t="s">
        <v>178</v>
      </c>
      <c r="B88" t="s">
        <v>294</v>
      </c>
      <c r="C88">
        <v>546</v>
      </c>
      <c r="D88">
        <v>5</v>
      </c>
      <c r="F88">
        <v>24</v>
      </c>
      <c r="G88" s="44">
        <v>1353</v>
      </c>
      <c r="I88">
        <v>0.178</v>
      </c>
      <c r="J88">
        <v>1.582</v>
      </c>
      <c r="O88" s="56">
        <f>J88*0.7</f>
        <v>1.1074</v>
      </c>
      <c r="P88" s="57">
        <f t="shared" si="13"/>
        <v>0.47460000000000013</v>
      </c>
      <c r="Q88" s="58">
        <f t="shared" si="14"/>
        <v>0.5822809999999999</v>
      </c>
      <c r="R88" s="57">
        <f t="shared" si="15"/>
        <v>0.9997190000000001</v>
      </c>
      <c r="S88">
        <v>16636.6</v>
      </c>
      <c r="T88" t="s">
        <v>229</v>
      </c>
      <c r="U88" t="s">
        <v>245</v>
      </c>
      <c r="V88" t="s">
        <v>295</v>
      </c>
      <c r="W88" t="s">
        <v>232</v>
      </c>
      <c r="X88" t="s">
        <v>261</v>
      </c>
      <c r="Y88" s="53" t="s">
        <v>336</v>
      </c>
      <c r="Z88" t="s">
        <v>274</v>
      </c>
      <c r="AB88">
        <v>995</v>
      </c>
      <c r="AC88" s="67" t="s">
        <v>337</v>
      </c>
      <c r="AD88" t="s">
        <v>341</v>
      </c>
      <c r="AE88" s="41"/>
      <c r="AG88" t="s">
        <v>341</v>
      </c>
      <c r="AH88" t="s">
        <v>341</v>
      </c>
      <c r="AI88">
        <v>0</v>
      </c>
      <c r="AL88" s="32"/>
      <c r="AM88">
        <v>1353</v>
      </c>
      <c r="AN88" s="40">
        <v>1.582</v>
      </c>
      <c r="AO88" s="32">
        <v>16636.6</v>
      </c>
    </row>
    <row r="89" spans="1:41" ht="12.75">
      <c r="A89" s="69" t="s">
        <v>178</v>
      </c>
      <c r="B89" s="69" t="s">
        <v>294</v>
      </c>
      <c r="C89" s="69">
        <v>546</v>
      </c>
      <c r="D89" s="69">
        <v>6</v>
      </c>
      <c r="E89" s="69"/>
      <c r="F89" s="69">
        <v>24</v>
      </c>
      <c r="G89" s="69">
        <v>6445</v>
      </c>
      <c r="H89" s="69"/>
      <c r="I89" s="69">
        <v>0.259</v>
      </c>
      <c r="J89" s="69">
        <v>12.867</v>
      </c>
      <c r="K89" s="69"/>
      <c r="L89" s="69"/>
      <c r="M89" s="69"/>
      <c r="N89" s="69"/>
      <c r="O89" s="56">
        <f>J89*0.7</f>
        <v>9.0069</v>
      </c>
      <c r="P89" s="57">
        <f t="shared" si="13"/>
        <v>3.860100000000001</v>
      </c>
      <c r="Q89" s="58">
        <f t="shared" si="14"/>
        <v>3.1203935000000005</v>
      </c>
      <c r="R89" s="57">
        <f t="shared" si="15"/>
        <v>9.7466065</v>
      </c>
      <c r="S89" s="69">
        <v>89154.1</v>
      </c>
      <c r="T89" s="69" t="s">
        <v>229</v>
      </c>
      <c r="U89" s="69" t="s">
        <v>245</v>
      </c>
      <c r="V89" s="69" t="s">
        <v>295</v>
      </c>
      <c r="W89" s="69" t="s">
        <v>232</v>
      </c>
      <c r="X89" s="69" t="s">
        <v>261</v>
      </c>
      <c r="Y89" s="54" t="s">
        <v>336</v>
      </c>
      <c r="Z89" s="69"/>
      <c r="AA89" s="69"/>
      <c r="AB89" s="69">
        <v>4658</v>
      </c>
      <c r="AC89" s="67" t="s">
        <v>337</v>
      </c>
      <c r="AE89" s="41"/>
      <c r="AL89" s="32"/>
      <c r="AN89" s="40"/>
      <c r="AO89" s="32"/>
    </row>
    <row r="90" spans="1:41" ht="12.75">
      <c r="A90" s="59" t="s">
        <v>178</v>
      </c>
      <c r="B90" s="59" t="s">
        <v>296</v>
      </c>
      <c r="C90" s="59">
        <v>6156</v>
      </c>
      <c r="D90" s="59" t="s">
        <v>297</v>
      </c>
      <c r="E90" s="59"/>
      <c r="F90" s="59">
        <v>24</v>
      </c>
      <c r="G90" s="59">
        <v>8017</v>
      </c>
      <c r="H90" s="59"/>
      <c r="I90" s="59">
        <v>0.136</v>
      </c>
      <c r="J90" s="59">
        <v>5.445</v>
      </c>
      <c r="K90" s="59"/>
      <c r="L90" s="59"/>
      <c r="M90" s="59"/>
      <c r="N90" s="59"/>
      <c r="O90" s="68">
        <f>J90*0.7</f>
        <v>3.8115</v>
      </c>
      <c r="P90" s="62">
        <f t="shared" si="13"/>
        <v>1.6335000000000002</v>
      </c>
      <c r="Q90" s="58">
        <f t="shared" si="14"/>
        <v>2.9056580000000003</v>
      </c>
      <c r="R90" s="57">
        <f t="shared" si="15"/>
        <v>2.539342</v>
      </c>
      <c r="S90" s="59">
        <v>83018.8</v>
      </c>
      <c r="T90" s="59" t="s">
        <v>244</v>
      </c>
      <c r="U90" s="59" t="s">
        <v>245</v>
      </c>
      <c r="V90" s="59" t="s">
        <v>256</v>
      </c>
      <c r="W90" s="59" t="s">
        <v>232</v>
      </c>
      <c r="X90" s="59" t="s">
        <v>261</v>
      </c>
      <c r="Y90" s="54" t="s">
        <v>336</v>
      </c>
      <c r="Z90" s="59" t="s">
        <v>298</v>
      </c>
      <c r="AA90" s="59"/>
      <c r="AB90" s="59">
        <v>4286</v>
      </c>
      <c r="AC90" s="67" t="s">
        <v>337</v>
      </c>
      <c r="AE90" s="41"/>
      <c r="AL90" s="32"/>
      <c r="AN90" s="40"/>
      <c r="AO90" s="32"/>
    </row>
    <row r="91" spans="1:41" ht="12.75">
      <c r="A91" t="s">
        <v>178</v>
      </c>
      <c r="B91" t="s">
        <v>299</v>
      </c>
      <c r="C91">
        <v>548</v>
      </c>
      <c r="D91">
        <v>1</v>
      </c>
      <c r="E91" t="s">
        <v>273</v>
      </c>
      <c r="F91">
        <v>24</v>
      </c>
      <c r="G91">
        <v>1791</v>
      </c>
      <c r="I91">
        <v>0.144</v>
      </c>
      <c r="J91">
        <v>1.688</v>
      </c>
      <c r="O91">
        <f>J91</f>
        <v>1.688</v>
      </c>
      <c r="P91" s="57">
        <f t="shared" si="13"/>
        <v>0</v>
      </c>
      <c r="Q91" s="58">
        <f t="shared" si="14"/>
        <v>0.7548590000000002</v>
      </c>
      <c r="R91" s="57">
        <f t="shared" si="15"/>
        <v>0.9331409999999998</v>
      </c>
      <c r="S91">
        <v>21567.4</v>
      </c>
      <c r="T91" t="s">
        <v>249</v>
      </c>
      <c r="U91" t="s">
        <v>245</v>
      </c>
      <c r="V91" t="s">
        <v>300</v>
      </c>
      <c r="W91" t="s">
        <v>232</v>
      </c>
      <c r="X91" t="s">
        <v>261</v>
      </c>
      <c r="Y91" s="54" t="s">
        <v>336</v>
      </c>
      <c r="AA91" t="s">
        <v>301</v>
      </c>
      <c r="AB91">
        <v>1776</v>
      </c>
      <c r="AC91" s="67" t="s">
        <v>337</v>
      </c>
      <c r="AE91" s="41"/>
      <c r="AL91" s="32"/>
      <c r="AN91" s="40"/>
      <c r="AO91" s="32"/>
    </row>
    <row r="92" spans="1:41" ht="12.75">
      <c r="A92" t="s">
        <v>178</v>
      </c>
      <c r="B92" t="s">
        <v>299</v>
      </c>
      <c r="C92">
        <v>548</v>
      </c>
      <c r="D92">
        <v>2</v>
      </c>
      <c r="E92" t="s">
        <v>273</v>
      </c>
      <c r="F92">
        <v>24</v>
      </c>
      <c r="G92">
        <v>2337</v>
      </c>
      <c r="I92">
        <v>0.144</v>
      </c>
      <c r="J92" s="26">
        <v>2.172</v>
      </c>
      <c r="O92" s="26">
        <f>J92</f>
        <v>2.172</v>
      </c>
      <c r="P92" s="64">
        <f t="shared" si="13"/>
        <v>0</v>
      </c>
      <c r="Q92" s="65">
        <f t="shared" si="14"/>
        <v>0.9767205</v>
      </c>
      <c r="R92" s="64">
        <f t="shared" si="15"/>
        <v>1.1952795000000003</v>
      </c>
      <c r="S92">
        <v>27906.3</v>
      </c>
      <c r="T92" t="s">
        <v>249</v>
      </c>
      <c r="U92" t="s">
        <v>245</v>
      </c>
      <c r="V92" t="s">
        <v>300</v>
      </c>
      <c r="W92" t="s">
        <v>232</v>
      </c>
      <c r="X92" t="s">
        <v>261</v>
      </c>
      <c r="Y92" s="54" t="s">
        <v>336</v>
      </c>
      <c r="AA92" t="s">
        <v>301</v>
      </c>
      <c r="AB92">
        <v>1776</v>
      </c>
      <c r="AC92" s="67" t="s">
        <v>337</v>
      </c>
      <c r="AE92" s="41"/>
      <c r="AL92" s="32"/>
      <c r="AN92" s="40"/>
      <c r="AO92" s="32"/>
    </row>
    <row r="93" spans="7:18" ht="12.75">
      <c r="G93" s="32">
        <f>SUBTOTAL(9,G84:G92)</f>
        <v>32376</v>
      </c>
      <c r="J93" s="47">
        <f>SUBTOTAL(9,J84:J92)</f>
        <v>38.694</v>
      </c>
      <c r="O93" s="66">
        <f>SUBTOTAL(9,O84:O92)</f>
        <v>29.600099999999998</v>
      </c>
      <c r="P93" s="47">
        <f>SUBTOTAL(9,P84:P92)</f>
        <v>9.093900000000001</v>
      </c>
      <c r="Q93" s="66">
        <f>SUBTOTAL(9,Q84:Q92)</f>
        <v>13.195561960000003</v>
      </c>
      <c r="R93" s="47">
        <f>SUBTOTAL(9,R84:R92)</f>
        <v>25.498438040000003</v>
      </c>
    </row>
    <row r="95" ht="12.75">
      <c r="F95" s="25"/>
    </row>
    <row r="96" spans="6:16" ht="12.75">
      <c r="F96" s="25"/>
      <c r="P96" s="40"/>
    </row>
  </sheetData>
  <mergeCells count="1">
    <mergeCell ref="AM1:AO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O55"/>
  <sheetViews>
    <sheetView workbookViewId="0" topLeftCell="A1">
      <pane xSplit="4" ySplit="2" topLeftCell="E3" activePane="bottomRight" state="frozen"/>
      <selection pane="topLeft" activeCell="A1" sqref="A1"/>
      <selection pane="topRight" activeCell="E1" sqref="E1"/>
      <selection pane="bottomLeft" activeCell="A3" sqref="A3"/>
      <selection pane="bottomRight" activeCell="B1" sqref="B1"/>
    </sheetView>
  </sheetViews>
  <sheetFormatPr defaultColWidth="9.140625" defaultRowHeight="12.75"/>
  <cols>
    <col min="1" max="1" width="6.8515625" style="0" bestFit="1" customWidth="1"/>
    <col min="2" max="2" width="31.140625" style="0" bestFit="1" customWidth="1"/>
    <col min="3" max="3" width="6.28125" style="0" customWidth="1"/>
    <col min="4" max="4" width="9.00390625" style="0" bestFit="1" customWidth="1"/>
    <col min="5" max="5" width="16.00390625" style="0" bestFit="1" customWidth="1"/>
    <col min="6" max="6" width="5.28125" style="0" customWidth="1"/>
    <col min="7" max="7" width="7.421875" style="0" bestFit="1" customWidth="1"/>
    <col min="8" max="8" width="7.28125" style="0" bestFit="1" customWidth="1"/>
    <col min="9" max="9" width="10.57421875" style="0" bestFit="1" customWidth="1"/>
    <col min="10" max="10" width="11.140625" style="0" bestFit="1" customWidth="1"/>
    <col min="11" max="11" width="11.140625" style="0" customWidth="1"/>
    <col min="12" max="12" width="4.57421875" style="0" customWidth="1"/>
    <col min="13" max="13" width="11.8515625" style="0" customWidth="1"/>
    <col min="14" max="14" width="4.57421875" style="0" customWidth="1"/>
    <col min="15" max="15" width="12.140625" style="0" customWidth="1"/>
    <col min="16" max="16" width="4.57421875" style="0" customWidth="1"/>
    <col min="17" max="17" width="11.140625" style="0" customWidth="1"/>
    <col min="18" max="18" width="5.57421875" style="0" customWidth="1"/>
    <col min="19" max="19" width="12.140625" style="0" bestFit="1" customWidth="1"/>
    <col min="20" max="20" width="10.421875" style="0" bestFit="1" customWidth="1"/>
    <col min="21" max="21" width="16.7109375" style="0" bestFit="1" customWidth="1"/>
    <col min="22" max="22" width="113.8515625" style="0" bestFit="1" customWidth="1"/>
    <col min="23" max="23" width="17.140625" style="0" bestFit="1" customWidth="1"/>
    <col min="24" max="24" width="23.8515625" style="0" bestFit="1" customWidth="1"/>
    <col min="25" max="25" width="5.8515625" style="0" customWidth="1"/>
    <col min="26" max="26" width="20.421875" style="0" bestFit="1" customWidth="1"/>
    <col min="27" max="27" width="29.140625" style="0" bestFit="1" customWidth="1"/>
    <col min="28" max="28" width="87.00390625" style="0" bestFit="1" customWidth="1"/>
    <col min="29" max="29" width="16.421875" style="0" bestFit="1" customWidth="1"/>
    <col min="30" max="30" width="16.421875" style="0" customWidth="1"/>
    <col min="31" max="31" width="9.7109375" style="0" customWidth="1"/>
    <col min="32" max="33" width="16.421875" style="0" customWidth="1"/>
    <col min="35" max="35" width="2.00390625" style="0" customWidth="1"/>
    <col min="36" max="36" width="7.421875" style="0" customWidth="1"/>
    <col min="37" max="37" width="11.140625" style="0" customWidth="1"/>
    <col min="38" max="38" width="12.140625" style="0" customWidth="1"/>
    <col min="39" max="39" width="7.421875" style="0" customWidth="1"/>
    <col min="40" max="40" width="11.140625" style="0" customWidth="1"/>
    <col min="41" max="41" width="12.140625" style="0" customWidth="1"/>
    <col min="42" max="42" width="7.28125" style="0" customWidth="1"/>
    <col min="43" max="43" width="10.57421875" style="0" customWidth="1"/>
    <col min="44" max="44" width="11.140625" style="0" customWidth="1"/>
    <col min="45" max="45" width="12.140625" style="0" customWidth="1"/>
    <col min="46" max="46" width="10.421875" style="0" bestFit="1" customWidth="1"/>
    <col min="47" max="47" width="16.7109375" style="0" bestFit="1" customWidth="1"/>
    <col min="48" max="48" width="23.57421875" style="0" bestFit="1" customWidth="1"/>
    <col min="49" max="49" width="113.8515625" style="0" bestFit="1" customWidth="1"/>
    <col min="50" max="50" width="17.140625" style="0" customWidth="1"/>
    <col min="51" max="51" width="23.8515625" style="0" bestFit="1" customWidth="1"/>
    <col min="52" max="52" width="20.421875" style="0" bestFit="1" customWidth="1"/>
    <col min="53" max="53" width="29.140625" style="0" bestFit="1" customWidth="1"/>
    <col min="54" max="54" width="87.00390625" style="0" bestFit="1" customWidth="1"/>
    <col min="55" max="55" width="16.421875" style="0" customWidth="1"/>
  </cols>
  <sheetData>
    <row r="1" spans="2:41" ht="12.75">
      <c r="B1" s="48">
        <v>38559</v>
      </c>
      <c r="K1" s="49" t="s">
        <v>202</v>
      </c>
      <c r="L1" s="49"/>
      <c r="M1" s="49" t="s">
        <v>342</v>
      </c>
      <c r="N1" s="49"/>
      <c r="O1" s="49" t="s">
        <v>204</v>
      </c>
      <c r="P1" s="49"/>
      <c r="Q1" s="49" t="s">
        <v>205</v>
      </c>
      <c r="AE1" s="23"/>
      <c r="AM1" s="115" t="s">
        <v>175</v>
      </c>
      <c r="AN1" s="115"/>
      <c r="AO1" s="115"/>
    </row>
    <row r="2" spans="1:41" ht="12.75">
      <c r="A2" t="s">
        <v>207</v>
      </c>
      <c r="B2" t="s">
        <v>208</v>
      </c>
      <c r="C2" t="s">
        <v>209</v>
      </c>
      <c r="D2" t="s">
        <v>210</v>
      </c>
      <c r="E2" t="s">
        <v>211</v>
      </c>
      <c r="F2" t="s">
        <v>212</v>
      </c>
      <c r="G2" t="s">
        <v>213</v>
      </c>
      <c r="H2" t="s">
        <v>214</v>
      </c>
      <c r="I2" t="s">
        <v>215</v>
      </c>
      <c r="J2" t="s">
        <v>216</v>
      </c>
      <c r="K2" s="50" t="s">
        <v>216</v>
      </c>
      <c r="L2" s="50"/>
      <c r="M2" s="50" t="s">
        <v>216</v>
      </c>
      <c r="N2" s="50"/>
      <c r="O2" s="50" t="s">
        <v>216</v>
      </c>
      <c r="P2" s="50"/>
      <c r="Q2" s="50" t="s">
        <v>216</v>
      </c>
      <c r="S2" t="s">
        <v>217</v>
      </c>
      <c r="T2" t="s">
        <v>218</v>
      </c>
      <c r="U2" t="s">
        <v>219</v>
      </c>
      <c r="V2" t="s">
        <v>220</v>
      </c>
      <c r="W2" t="s">
        <v>221</v>
      </c>
      <c r="X2" t="s">
        <v>222</v>
      </c>
      <c r="Z2" t="s">
        <v>343</v>
      </c>
      <c r="AA2" t="s">
        <v>223</v>
      </c>
      <c r="AB2" t="s">
        <v>224</v>
      </c>
      <c r="AC2" t="s">
        <v>225</v>
      </c>
      <c r="AE2" s="23"/>
      <c r="AJ2" s="52" t="s">
        <v>213</v>
      </c>
      <c r="AK2" t="s">
        <v>216</v>
      </c>
      <c r="AL2" t="s">
        <v>217</v>
      </c>
      <c r="AM2" s="52" t="s">
        <v>213</v>
      </c>
      <c r="AN2" t="s">
        <v>216</v>
      </c>
      <c r="AO2" t="s">
        <v>217</v>
      </c>
    </row>
    <row r="3" spans="1:41" ht="12.75">
      <c r="A3" t="s">
        <v>179</v>
      </c>
      <c r="B3" t="s">
        <v>344</v>
      </c>
      <c r="C3">
        <v>591</v>
      </c>
      <c r="D3">
        <v>11</v>
      </c>
      <c r="F3">
        <v>0</v>
      </c>
      <c r="T3" t="s">
        <v>345</v>
      </c>
      <c r="U3" t="s">
        <v>245</v>
      </c>
      <c r="V3" t="s">
        <v>346</v>
      </c>
      <c r="W3" t="s">
        <v>232</v>
      </c>
      <c r="X3" t="s">
        <v>240</v>
      </c>
      <c r="Y3" s="53">
        <f>INDEX('[6]DE'!$X$3:$X34,MATCH(AG3,'[6]DE'!$AD$3:$AD$34,0),1)</f>
        <v>0</v>
      </c>
      <c r="Z3" t="s">
        <v>258</v>
      </c>
      <c r="AC3">
        <v>391</v>
      </c>
      <c r="AE3" s="29"/>
      <c r="AG3" t="str">
        <f aca="true" t="shared" si="0" ref="AG3:AG32">C3&amp;D3</f>
        <v>59111</v>
      </c>
      <c r="AH3" t="str">
        <f>'[5]0604'!AF3</f>
        <v>59111</v>
      </c>
      <c r="AI3">
        <f aca="true" t="shared" si="1" ref="AI3:AI32">IF(AG3=AH3,)</f>
        <v>0</v>
      </c>
      <c r="AM3">
        <f aca="true" t="shared" si="2" ref="AM3:AM27">G3-AJ3</f>
        <v>0</v>
      </c>
      <c r="AN3" s="40">
        <f aca="true" t="shared" si="3" ref="AN3:AN27">J3-AK3</f>
        <v>0</v>
      </c>
      <c r="AO3" s="32">
        <f aca="true" t="shared" si="4" ref="AO3:AO27">S3-AL3</f>
        <v>0</v>
      </c>
    </row>
    <row r="4" spans="1:41" ht="12.75">
      <c r="A4" t="s">
        <v>179</v>
      </c>
      <c r="B4" t="s">
        <v>344</v>
      </c>
      <c r="C4">
        <v>591</v>
      </c>
      <c r="D4">
        <v>14</v>
      </c>
      <c r="F4">
        <v>0</v>
      </c>
      <c r="T4" t="s">
        <v>345</v>
      </c>
      <c r="U4" t="s">
        <v>245</v>
      </c>
      <c r="V4" t="s">
        <v>346</v>
      </c>
      <c r="W4" t="s">
        <v>232</v>
      </c>
      <c r="X4" t="s">
        <v>240</v>
      </c>
      <c r="Y4" s="53">
        <f>INDEX('[6]DE'!$X$3:$X35,MATCH(AG4,'[6]DE'!$AD$3:$AD$34,0),1)</f>
        <v>0</v>
      </c>
      <c r="Z4" t="s">
        <v>258</v>
      </c>
      <c r="AC4">
        <v>391</v>
      </c>
      <c r="AE4" s="29"/>
      <c r="AG4" t="str">
        <f t="shared" si="0"/>
        <v>59114</v>
      </c>
      <c r="AH4" t="str">
        <f>'[5]0604'!AF4</f>
        <v>59114</v>
      </c>
      <c r="AI4">
        <f t="shared" si="1"/>
        <v>0</v>
      </c>
      <c r="AM4">
        <f t="shared" si="2"/>
        <v>0</v>
      </c>
      <c r="AN4" s="40">
        <f t="shared" si="3"/>
        <v>0</v>
      </c>
      <c r="AO4" s="32">
        <f t="shared" si="4"/>
        <v>0</v>
      </c>
    </row>
    <row r="5" spans="1:41" ht="12.75">
      <c r="A5" t="s">
        <v>179</v>
      </c>
      <c r="B5" t="s">
        <v>347</v>
      </c>
      <c r="C5">
        <v>592</v>
      </c>
      <c r="D5">
        <v>10</v>
      </c>
      <c r="F5">
        <v>0</v>
      </c>
      <c r="T5" t="s">
        <v>345</v>
      </c>
      <c r="U5" t="s">
        <v>245</v>
      </c>
      <c r="V5" t="s">
        <v>346</v>
      </c>
      <c r="W5" t="s">
        <v>232</v>
      </c>
      <c r="X5" t="s">
        <v>240</v>
      </c>
      <c r="Y5" s="53">
        <f>INDEX('[6]DE'!$X$3:$X36,MATCH(AG5,'[6]DE'!$AD$3:$AD$34,0),1)</f>
        <v>0</v>
      </c>
      <c r="Z5" t="s">
        <v>258</v>
      </c>
      <c r="AC5">
        <v>270</v>
      </c>
      <c r="AE5" s="29"/>
      <c r="AG5" t="str">
        <f t="shared" si="0"/>
        <v>59210</v>
      </c>
      <c r="AH5" t="str">
        <f>'[5]0604'!AF5</f>
        <v>59210</v>
      </c>
      <c r="AI5">
        <f t="shared" si="1"/>
        <v>0</v>
      </c>
      <c r="AM5">
        <f t="shared" si="2"/>
        <v>0</v>
      </c>
      <c r="AN5" s="40">
        <f t="shared" si="3"/>
        <v>0</v>
      </c>
      <c r="AO5" s="32">
        <f t="shared" si="4"/>
        <v>0</v>
      </c>
    </row>
    <row r="6" spans="1:41" ht="12.75">
      <c r="A6" t="s">
        <v>179</v>
      </c>
      <c r="B6" t="s">
        <v>348</v>
      </c>
      <c r="C6">
        <v>52193</v>
      </c>
      <c r="D6" t="s">
        <v>349</v>
      </c>
      <c r="F6">
        <v>0</v>
      </c>
      <c r="T6" t="s">
        <v>345</v>
      </c>
      <c r="U6" t="s">
        <v>350</v>
      </c>
      <c r="V6" t="s">
        <v>351</v>
      </c>
      <c r="W6" t="s">
        <v>232</v>
      </c>
      <c r="X6" t="s">
        <v>251</v>
      </c>
      <c r="Y6" s="53">
        <f>INDEX('[6]DE'!$X$3:$X47,MATCH(AG6,'[6]DE'!$AD$3:$AD$34,0),1)</f>
        <v>0</v>
      </c>
      <c r="Z6" t="s">
        <v>352</v>
      </c>
      <c r="AA6" t="s">
        <v>298</v>
      </c>
      <c r="AB6" t="s">
        <v>353</v>
      </c>
      <c r="AC6">
        <v>1093</v>
      </c>
      <c r="AE6" s="29"/>
      <c r="AG6" t="str">
        <f t="shared" si="0"/>
        <v>52193MECCU1</v>
      </c>
      <c r="AH6" t="str">
        <f>'[5]0604'!AF6</f>
        <v>52193MECCU1</v>
      </c>
      <c r="AI6">
        <f t="shared" si="1"/>
        <v>0</v>
      </c>
      <c r="AJ6">
        <v>1125</v>
      </c>
      <c r="AK6">
        <v>0.24</v>
      </c>
      <c r="AL6">
        <v>11858.7</v>
      </c>
      <c r="AM6">
        <f t="shared" si="2"/>
        <v>-1125</v>
      </c>
      <c r="AN6" s="40">
        <f t="shared" si="3"/>
        <v>-0.24</v>
      </c>
      <c r="AO6" s="32">
        <f t="shared" si="4"/>
        <v>-11858.7</v>
      </c>
    </row>
    <row r="7" spans="1:41" ht="12.75">
      <c r="A7" t="s">
        <v>179</v>
      </c>
      <c r="B7" t="s">
        <v>348</v>
      </c>
      <c r="C7">
        <v>52193</v>
      </c>
      <c r="D7" t="s">
        <v>354</v>
      </c>
      <c r="F7">
        <v>24</v>
      </c>
      <c r="G7">
        <v>1871</v>
      </c>
      <c r="I7">
        <v>0.043</v>
      </c>
      <c r="J7">
        <v>0.357</v>
      </c>
      <c r="S7">
        <v>16506.2</v>
      </c>
      <c r="T7" t="s">
        <v>345</v>
      </c>
      <c r="U7" t="s">
        <v>350</v>
      </c>
      <c r="V7" t="s">
        <v>351</v>
      </c>
      <c r="W7" t="s">
        <v>232</v>
      </c>
      <c r="X7" t="s">
        <v>251</v>
      </c>
      <c r="Y7" s="53">
        <v>0</v>
      </c>
      <c r="Z7" t="s">
        <v>352</v>
      </c>
      <c r="AA7" t="s">
        <v>298</v>
      </c>
      <c r="AB7" t="s">
        <v>353</v>
      </c>
      <c r="AC7">
        <v>1093</v>
      </c>
      <c r="AE7" s="41"/>
      <c r="AG7" t="str">
        <f t="shared" si="0"/>
        <v>52193MECCU2</v>
      </c>
      <c r="AH7" t="str">
        <f>'[5]0604'!AF7</f>
        <v>52193MECCU2</v>
      </c>
      <c r="AI7">
        <f t="shared" si="1"/>
        <v>0</v>
      </c>
      <c r="AJ7">
        <v>1125</v>
      </c>
      <c r="AK7">
        <v>0.243</v>
      </c>
      <c r="AL7">
        <v>11983.7</v>
      </c>
      <c r="AM7">
        <f t="shared" si="2"/>
        <v>746</v>
      </c>
      <c r="AN7" s="40">
        <f t="shared" si="3"/>
        <v>0.11399999999999999</v>
      </c>
      <c r="AO7" s="32">
        <f t="shared" si="4"/>
        <v>4522.5</v>
      </c>
    </row>
    <row r="8" spans="1:41" ht="12.75">
      <c r="A8" t="s">
        <v>179</v>
      </c>
      <c r="B8" t="s">
        <v>355</v>
      </c>
      <c r="C8">
        <v>593</v>
      </c>
      <c r="D8">
        <v>10</v>
      </c>
      <c r="F8">
        <v>0</v>
      </c>
      <c r="T8" t="s">
        <v>345</v>
      </c>
      <c r="U8" t="s">
        <v>245</v>
      </c>
      <c r="V8" t="s">
        <v>346</v>
      </c>
      <c r="W8" t="s">
        <v>232</v>
      </c>
      <c r="X8" t="s">
        <v>240</v>
      </c>
      <c r="Y8" s="53">
        <f>INDEX('[6]DE'!$X$3:$X49,MATCH(AG8,'[6]DE'!$AD$3:$AD$34,0),1)</f>
        <v>0</v>
      </c>
      <c r="Z8" t="s">
        <v>258</v>
      </c>
      <c r="AC8">
        <v>264</v>
      </c>
      <c r="AE8" s="41"/>
      <c r="AG8" t="str">
        <f t="shared" si="0"/>
        <v>59310</v>
      </c>
      <c r="AH8" t="str">
        <f>'[5]0604'!AF8</f>
        <v>59310</v>
      </c>
      <c r="AI8">
        <f t="shared" si="1"/>
        <v>0</v>
      </c>
      <c r="AM8">
        <f t="shared" si="2"/>
        <v>0</v>
      </c>
      <c r="AN8" s="40">
        <f t="shared" si="3"/>
        <v>0</v>
      </c>
      <c r="AO8" s="32">
        <f t="shared" si="4"/>
        <v>0</v>
      </c>
    </row>
    <row r="9" spans="1:41" ht="12.75">
      <c r="A9" t="s">
        <v>179</v>
      </c>
      <c r="B9" t="s">
        <v>355</v>
      </c>
      <c r="C9">
        <v>593</v>
      </c>
      <c r="D9">
        <v>3</v>
      </c>
      <c r="F9">
        <v>24</v>
      </c>
      <c r="G9">
        <v>1940</v>
      </c>
      <c r="I9">
        <v>0.285</v>
      </c>
      <c r="J9">
        <v>2.794</v>
      </c>
      <c r="S9">
        <v>19381.4</v>
      </c>
      <c r="T9" t="s">
        <v>345</v>
      </c>
      <c r="U9" t="s">
        <v>245</v>
      </c>
      <c r="V9" t="s">
        <v>346</v>
      </c>
      <c r="W9" t="s">
        <v>232</v>
      </c>
      <c r="X9" t="s">
        <v>261</v>
      </c>
      <c r="Y9" s="53" t="str">
        <f>INDEX('[6]DE'!$X$3:$X50,MATCH(AG9,'[6]DE'!$AD$3:$AD$34,0),1)</f>
        <v>CB</v>
      </c>
      <c r="Z9" t="s">
        <v>356</v>
      </c>
      <c r="AA9" t="s">
        <v>357</v>
      </c>
      <c r="AB9" t="s">
        <v>301</v>
      </c>
      <c r="AC9">
        <v>1117</v>
      </c>
      <c r="AE9" s="29"/>
      <c r="AG9" t="str">
        <f t="shared" si="0"/>
        <v>5933</v>
      </c>
      <c r="AH9" t="str">
        <f>'[5]0604'!AF9</f>
        <v>5933</v>
      </c>
      <c r="AI9">
        <f t="shared" si="1"/>
        <v>0</v>
      </c>
      <c r="AJ9">
        <v>0</v>
      </c>
      <c r="AK9">
        <v>0.007</v>
      </c>
      <c r="AL9">
        <v>338.625</v>
      </c>
      <c r="AM9">
        <f t="shared" si="2"/>
        <v>1940</v>
      </c>
      <c r="AN9" s="40">
        <f t="shared" si="3"/>
        <v>2.787</v>
      </c>
      <c r="AO9" s="32">
        <f t="shared" si="4"/>
        <v>19042.775</v>
      </c>
    </row>
    <row r="10" spans="1:41" ht="12.75">
      <c r="A10" t="s">
        <v>179</v>
      </c>
      <c r="B10" t="s">
        <v>355</v>
      </c>
      <c r="C10">
        <v>593</v>
      </c>
      <c r="D10">
        <v>4</v>
      </c>
      <c r="F10">
        <v>24</v>
      </c>
      <c r="G10">
        <v>4049</v>
      </c>
      <c r="I10">
        <v>0.208</v>
      </c>
      <c r="J10">
        <v>4.043</v>
      </c>
      <c r="S10">
        <v>38904</v>
      </c>
      <c r="T10" t="s">
        <v>345</v>
      </c>
      <c r="U10" t="s">
        <v>245</v>
      </c>
      <c r="V10" t="s">
        <v>346</v>
      </c>
      <c r="W10" t="s">
        <v>232</v>
      </c>
      <c r="X10" t="s">
        <v>261</v>
      </c>
      <c r="Y10" s="53" t="str">
        <f>INDEX('[6]DE'!$X$3:$X51,MATCH(AG10,'[6]DE'!$AD$3:$AD$34,0),1)</f>
        <v>CB</v>
      </c>
      <c r="Z10" t="s">
        <v>356</v>
      </c>
      <c r="AA10" t="s">
        <v>357</v>
      </c>
      <c r="AB10" t="s">
        <v>358</v>
      </c>
      <c r="AC10">
        <v>1867</v>
      </c>
      <c r="AE10" s="29"/>
      <c r="AG10" t="str">
        <f t="shared" si="0"/>
        <v>5934</v>
      </c>
      <c r="AH10" t="str">
        <f>'[5]0604'!AF10</f>
        <v>5934</v>
      </c>
      <c r="AI10">
        <f t="shared" si="1"/>
        <v>0</v>
      </c>
      <c r="AJ10">
        <v>2476</v>
      </c>
      <c r="AK10">
        <v>2.7</v>
      </c>
      <c r="AL10">
        <v>25256.6</v>
      </c>
      <c r="AM10">
        <f t="shared" si="2"/>
        <v>1573</v>
      </c>
      <c r="AN10" s="40">
        <f t="shared" si="3"/>
        <v>1.343</v>
      </c>
      <c r="AO10" s="32">
        <f t="shared" si="4"/>
        <v>13647.400000000001</v>
      </c>
    </row>
    <row r="11" spans="1:41" ht="12.75">
      <c r="A11" t="s">
        <v>179</v>
      </c>
      <c r="B11" t="s">
        <v>355</v>
      </c>
      <c r="C11">
        <v>593</v>
      </c>
      <c r="D11">
        <v>5</v>
      </c>
      <c r="F11">
        <v>24</v>
      </c>
      <c r="G11">
        <v>9172</v>
      </c>
      <c r="I11">
        <v>0.353</v>
      </c>
      <c r="J11">
        <v>15.004</v>
      </c>
      <c r="S11">
        <v>84876.3</v>
      </c>
      <c r="T11" t="s">
        <v>345</v>
      </c>
      <c r="U11" t="s">
        <v>245</v>
      </c>
      <c r="V11" t="s">
        <v>346</v>
      </c>
      <c r="W11" t="s">
        <v>232</v>
      </c>
      <c r="X11" t="s">
        <v>287</v>
      </c>
      <c r="Y11" s="53" t="str">
        <f>INDEX('[6]DE'!$X$3:$X52,MATCH(AG11,'[6]DE'!$AD$3:$AD$34,0),1)</f>
        <v>LFB</v>
      </c>
      <c r="Z11" t="s">
        <v>241</v>
      </c>
      <c r="AA11" t="s">
        <v>274</v>
      </c>
      <c r="AB11" t="s">
        <v>359</v>
      </c>
      <c r="AC11">
        <v>4695</v>
      </c>
      <c r="AE11" s="41"/>
      <c r="AG11" t="str">
        <f t="shared" si="0"/>
        <v>5935</v>
      </c>
      <c r="AH11" t="str">
        <f>'[5]0604'!AF11</f>
        <v>5935</v>
      </c>
      <c r="AI11">
        <f t="shared" si="1"/>
        <v>0</v>
      </c>
      <c r="AM11">
        <f t="shared" si="2"/>
        <v>9172</v>
      </c>
      <c r="AN11" s="40">
        <f t="shared" si="3"/>
        <v>15.004</v>
      </c>
      <c r="AO11" s="32">
        <f t="shared" si="4"/>
        <v>84876.3</v>
      </c>
    </row>
    <row r="12" spans="1:41" ht="12.75">
      <c r="A12" t="s">
        <v>179</v>
      </c>
      <c r="B12" t="s">
        <v>360</v>
      </c>
      <c r="C12">
        <v>7153</v>
      </c>
      <c r="D12" t="s">
        <v>361</v>
      </c>
      <c r="F12">
        <v>16.75</v>
      </c>
      <c r="G12">
        <v>1530</v>
      </c>
      <c r="I12">
        <v>0.096</v>
      </c>
      <c r="J12">
        <v>0.962</v>
      </c>
      <c r="S12">
        <v>19953.45</v>
      </c>
      <c r="T12" t="s">
        <v>345</v>
      </c>
      <c r="U12" t="s">
        <v>245</v>
      </c>
      <c r="V12" t="s">
        <v>346</v>
      </c>
      <c r="W12" t="s">
        <v>232</v>
      </c>
      <c r="X12" t="s">
        <v>251</v>
      </c>
      <c r="Y12" s="53">
        <f>INDEX('[6]DE'!$X$3:$X53,MATCH(AG12,'[6]DE'!$AD$3:$AD$34,0),1)</f>
        <v>0</v>
      </c>
      <c r="Z12" t="s">
        <v>274</v>
      </c>
      <c r="AA12" t="s">
        <v>258</v>
      </c>
      <c r="AB12" t="s">
        <v>362</v>
      </c>
      <c r="AC12">
        <v>1751</v>
      </c>
      <c r="AE12" s="41"/>
      <c r="AG12" t="str">
        <f t="shared" si="0"/>
        <v>7153**3</v>
      </c>
      <c r="AH12" t="str">
        <f>'[5]0604'!AF12</f>
        <v>7153**3</v>
      </c>
      <c r="AI12">
        <f t="shared" si="1"/>
        <v>0</v>
      </c>
      <c r="AM12">
        <f t="shared" si="2"/>
        <v>1530</v>
      </c>
      <c r="AN12" s="40">
        <f t="shared" si="3"/>
        <v>0.962</v>
      </c>
      <c r="AO12" s="32">
        <f t="shared" si="4"/>
        <v>19953.45</v>
      </c>
    </row>
    <row r="13" spans="1:41" ht="12.75">
      <c r="A13" t="s">
        <v>179</v>
      </c>
      <c r="B13" t="s">
        <v>360</v>
      </c>
      <c r="C13">
        <v>7153</v>
      </c>
      <c r="D13">
        <v>1</v>
      </c>
      <c r="F13">
        <v>13.75</v>
      </c>
      <c r="G13">
        <v>1233</v>
      </c>
      <c r="I13">
        <v>0.093</v>
      </c>
      <c r="J13">
        <v>0.793</v>
      </c>
      <c r="S13">
        <v>16541.825</v>
      </c>
      <c r="T13" t="s">
        <v>345</v>
      </c>
      <c r="U13" t="s">
        <v>245</v>
      </c>
      <c r="V13" t="s">
        <v>346</v>
      </c>
      <c r="W13" t="s">
        <v>232</v>
      </c>
      <c r="X13" t="s">
        <v>251</v>
      </c>
      <c r="Y13" s="53">
        <f>INDEX('[6]DE'!$X$3:$X54,MATCH(AG13,'[6]DE'!$AD$3:$AD$34,0),1)</f>
        <v>0</v>
      </c>
      <c r="Z13" t="s">
        <v>274</v>
      </c>
      <c r="AA13" t="s">
        <v>258</v>
      </c>
      <c r="AB13" t="s">
        <v>362</v>
      </c>
      <c r="AC13">
        <v>1751</v>
      </c>
      <c r="AE13" s="41"/>
      <c r="AG13" t="str">
        <f t="shared" si="0"/>
        <v>71531</v>
      </c>
      <c r="AH13" t="str">
        <f>'[5]0604'!AF13</f>
        <v>71531</v>
      </c>
      <c r="AI13">
        <f t="shared" si="1"/>
        <v>0</v>
      </c>
      <c r="AJ13">
        <v>470</v>
      </c>
      <c r="AK13">
        <v>0.13</v>
      </c>
      <c r="AL13">
        <v>5989.55</v>
      </c>
      <c r="AM13">
        <f t="shared" si="2"/>
        <v>763</v>
      </c>
      <c r="AN13" s="40">
        <f t="shared" si="3"/>
        <v>0.663</v>
      </c>
      <c r="AO13" s="32">
        <f t="shared" si="4"/>
        <v>10552.275000000001</v>
      </c>
    </row>
    <row r="14" spans="1:41" ht="12.75">
      <c r="A14" t="s">
        <v>179</v>
      </c>
      <c r="B14" t="s">
        <v>360</v>
      </c>
      <c r="C14">
        <v>7153</v>
      </c>
      <c r="D14">
        <v>2</v>
      </c>
      <c r="F14">
        <v>16.25</v>
      </c>
      <c r="G14">
        <v>1529</v>
      </c>
      <c r="I14">
        <v>0.108</v>
      </c>
      <c r="J14">
        <v>1.156</v>
      </c>
      <c r="S14">
        <v>20586.3</v>
      </c>
      <c r="T14" t="s">
        <v>345</v>
      </c>
      <c r="U14" t="s">
        <v>245</v>
      </c>
      <c r="V14" t="s">
        <v>346</v>
      </c>
      <c r="W14" t="s">
        <v>232</v>
      </c>
      <c r="X14" t="s">
        <v>251</v>
      </c>
      <c r="Y14" s="53">
        <f>INDEX('[6]DE'!$X$3:$X55,MATCH(AG14,'[6]DE'!$AD$3:$AD$34,0),1)</f>
        <v>0</v>
      </c>
      <c r="Z14" t="s">
        <v>274</v>
      </c>
      <c r="AA14" t="s">
        <v>258</v>
      </c>
      <c r="AB14" t="s">
        <v>362</v>
      </c>
      <c r="AC14">
        <v>1751</v>
      </c>
      <c r="AE14" s="41"/>
      <c r="AG14" t="str">
        <f t="shared" si="0"/>
        <v>71532</v>
      </c>
      <c r="AH14" t="str">
        <f>'[5]0604'!AF14</f>
        <v>71532</v>
      </c>
      <c r="AI14">
        <f t="shared" si="1"/>
        <v>0</v>
      </c>
      <c r="AJ14">
        <v>397</v>
      </c>
      <c r="AK14">
        <v>0.19</v>
      </c>
      <c r="AL14">
        <v>5124.125</v>
      </c>
      <c r="AM14">
        <f t="shared" si="2"/>
        <v>1132</v>
      </c>
      <c r="AN14" s="40">
        <f t="shared" si="3"/>
        <v>0.966</v>
      </c>
      <c r="AO14" s="32">
        <f t="shared" si="4"/>
        <v>15462.175</v>
      </c>
    </row>
    <row r="15" spans="1:41" ht="12.75">
      <c r="A15" t="s">
        <v>179</v>
      </c>
      <c r="B15" t="s">
        <v>360</v>
      </c>
      <c r="C15">
        <v>7153</v>
      </c>
      <c r="D15">
        <v>5</v>
      </c>
      <c r="F15">
        <v>15.25</v>
      </c>
      <c r="G15">
        <v>1547</v>
      </c>
      <c r="I15">
        <v>0.189</v>
      </c>
      <c r="J15">
        <v>0.546</v>
      </c>
      <c r="S15">
        <v>19320.475</v>
      </c>
      <c r="T15" t="s">
        <v>345</v>
      </c>
      <c r="U15" t="s">
        <v>245</v>
      </c>
      <c r="V15" t="s">
        <v>346</v>
      </c>
      <c r="W15" t="s">
        <v>232</v>
      </c>
      <c r="X15" t="s">
        <v>251</v>
      </c>
      <c r="Y15" s="53">
        <f>INDEX('[6]DE'!$X$3:$X56,MATCH(AG15,'[6]DE'!$AD$3:$AD$34,0),1)</f>
        <v>0</v>
      </c>
      <c r="Z15" t="s">
        <v>258</v>
      </c>
      <c r="AA15" t="s">
        <v>274</v>
      </c>
      <c r="AB15" t="s">
        <v>363</v>
      </c>
      <c r="AC15">
        <v>1751</v>
      </c>
      <c r="AE15" s="41"/>
      <c r="AG15" t="str">
        <f t="shared" si="0"/>
        <v>71535</v>
      </c>
      <c r="AH15" t="str">
        <f>'[5]0604'!AF15</f>
        <v>71535</v>
      </c>
      <c r="AI15">
        <f t="shared" si="1"/>
        <v>0</v>
      </c>
      <c r="AM15">
        <f t="shared" si="2"/>
        <v>1547</v>
      </c>
      <c r="AN15" s="40">
        <f t="shared" si="3"/>
        <v>0.546</v>
      </c>
      <c r="AO15" s="32">
        <f t="shared" si="4"/>
        <v>19320.475</v>
      </c>
    </row>
    <row r="16" spans="1:41" ht="12.75">
      <c r="A16" t="s">
        <v>179</v>
      </c>
      <c r="B16" t="s">
        <v>360</v>
      </c>
      <c r="C16">
        <v>7153</v>
      </c>
      <c r="D16">
        <v>6</v>
      </c>
      <c r="F16">
        <v>15.5</v>
      </c>
      <c r="G16">
        <v>1602</v>
      </c>
      <c r="I16">
        <v>0.046</v>
      </c>
      <c r="J16">
        <v>0.449</v>
      </c>
      <c r="S16">
        <v>20117.05</v>
      </c>
      <c r="T16" t="s">
        <v>345</v>
      </c>
      <c r="U16" t="s">
        <v>245</v>
      </c>
      <c r="V16" t="s">
        <v>346</v>
      </c>
      <c r="W16" t="s">
        <v>232</v>
      </c>
      <c r="X16" t="s">
        <v>251</v>
      </c>
      <c r="Y16" s="53">
        <f>INDEX('[6]DE'!$X$3:$X57,MATCH(AG16,'[6]DE'!$AD$3:$AD$34,0),1)</f>
        <v>0</v>
      </c>
      <c r="Z16" t="s">
        <v>258</v>
      </c>
      <c r="AA16" t="s">
        <v>274</v>
      </c>
      <c r="AB16" t="s">
        <v>363</v>
      </c>
      <c r="AC16">
        <v>1751</v>
      </c>
      <c r="AE16" s="41"/>
      <c r="AG16" t="str">
        <f t="shared" si="0"/>
        <v>71536</v>
      </c>
      <c r="AH16" t="str">
        <f>'[5]0604'!AF16</f>
        <v>71536</v>
      </c>
      <c r="AI16">
        <f t="shared" si="1"/>
        <v>0</v>
      </c>
      <c r="AM16">
        <f t="shared" si="2"/>
        <v>1602</v>
      </c>
      <c r="AN16" s="40">
        <f t="shared" si="3"/>
        <v>0.449</v>
      </c>
      <c r="AO16" s="32">
        <f t="shared" si="4"/>
        <v>20117.05</v>
      </c>
    </row>
    <row r="17" spans="1:41" ht="12.75">
      <c r="A17" t="s">
        <v>179</v>
      </c>
      <c r="B17" t="s">
        <v>360</v>
      </c>
      <c r="C17">
        <v>7153</v>
      </c>
      <c r="D17">
        <v>7</v>
      </c>
      <c r="F17">
        <v>14.5</v>
      </c>
      <c r="G17">
        <v>1471</v>
      </c>
      <c r="I17">
        <v>0.19</v>
      </c>
      <c r="J17">
        <v>0.774</v>
      </c>
      <c r="S17">
        <v>18435.65</v>
      </c>
      <c r="T17" t="s">
        <v>345</v>
      </c>
      <c r="U17" t="s">
        <v>245</v>
      </c>
      <c r="V17" t="s">
        <v>346</v>
      </c>
      <c r="W17" t="s">
        <v>232</v>
      </c>
      <c r="X17" t="s">
        <v>251</v>
      </c>
      <c r="Y17" s="53">
        <f>INDEX('[6]DE'!$X$3:$X58,MATCH(AG17,'[6]DE'!$AD$3:$AD$34,0),1)</f>
        <v>0</v>
      </c>
      <c r="Z17" t="s">
        <v>258</v>
      </c>
      <c r="AA17" t="s">
        <v>274</v>
      </c>
      <c r="AB17" t="s">
        <v>363</v>
      </c>
      <c r="AC17">
        <v>1751</v>
      </c>
      <c r="AE17" s="41"/>
      <c r="AG17" t="str">
        <f t="shared" si="0"/>
        <v>71537</v>
      </c>
      <c r="AH17" t="str">
        <f>'[5]0604'!AF17</f>
        <v>71537</v>
      </c>
      <c r="AI17">
        <f t="shared" si="1"/>
        <v>0</v>
      </c>
      <c r="AM17">
        <f t="shared" si="2"/>
        <v>1471</v>
      </c>
      <c r="AN17" s="40">
        <f t="shared" si="3"/>
        <v>0.774</v>
      </c>
      <c r="AO17" s="32">
        <f t="shared" si="4"/>
        <v>18435.65</v>
      </c>
    </row>
    <row r="18" spans="1:41" ht="12.75">
      <c r="A18" t="s">
        <v>179</v>
      </c>
      <c r="B18" t="s">
        <v>364</v>
      </c>
      <c r="C18">
        <v>594</v>
      </c>
      <c r="D18">
        <v>1</v>
      </c>
      <c r="F18">
        <v>24</v>
      </c>
      <c r="G18">
        <v>1830</v>
      </c>
      <c r="I18">
        <v>0.402</v>
      </c>
      <c r="J18">
        <v>3.889</v>
      </c>
      <c r="S18">
        <v>19188</v>
      </c>
      <c r="T18" t="s">
        <v>365</v>
      </c>
      <c r="U18" t="s">
        <v>245</v>
      </c>
      <c r="V18" t="s">
        <v>366</v>
      </c>
      <c r="W18" t="s">
        <v>232</v>
      </c>
      <c r="X18" t="s">
        <v>287</v>
      </c>
      <c r="Y18" s="53" t="str">
        <f>INDEX('[6]DE'!$X$3:$X59,MATCH(AG18,'[6]DE'!$AD$3:$AD$34,0),1)</f>
        <v>CB</v>
      </c>
      <c r="Z18" t="s">
        <v>356</v>
      </c>
      <c r="AB18" t="s">
        <v>359</v>
      </c>
      <c r="AC18">
        <v>1090</v>
      </c>
      <c r="AE18" s="41"/>
      <c r="AG18" t="str">
        <f t="shared" si="0"/>
        <v>5941</v>
      </c>
      <c r="AH18" t="str">
        <f>'[5]0604'!AF18</f>
        <v>5941</v>
      </c>
      <c r="AI18">
        <f t="shared" si="1"/>
        <v>0</v>
      </c>
      <c r="AM18">
        <f t="shared" si="2"/>
        <v>1830</v>
      </c>
      <c r="AN18" s="40">
        <f t="shared" si="3"/>
        <v>3.889</v>
      </c>
      <c r="AO18" s="32">
        <f t="shared" si="4"/>
        <v>19188</v>
      </c>
    </row>
    <row r="19" spans="1:41" ht="12.75">
      <c r="A19" t="s">
        <v>179</v>
      </c>
      <c r="B19" t="s">
        <v>364</v>
      </c>
      <c r="C19">
        <v>594</v>
      </c>
      <c r="D19">
        <v>10</v>
      </c>
      <c r="F19">
        <v>10</v>
      </c>
      <c r="G19">
        <v>100</v>
      </c>
      <c r="I19">
        <v>0.612</v>
      </c>
      <c r="J19">
        <v>0.517</v>
      </c>
      <c r="S19">
        <v>1688</v>
      </c>
      <c r="T19" t="s">
        <v>365</v>
      </c>
      <c r="U19" t="s">
        <v>245</v>
      </c>
      <c r="V19" t="s">
        <v>367</v>
      </c>
      <c r="W19" t="s">
        <v>232</v>
      </c>
      <c r="X19" t="s">
        <v>240</v>
      </c>
      <c r="Y19" s="53">
        <f>INDEX('[6]DE'!$X$3:$X60,MATCH(AG19,'[6]DE'!$AD$3:$AD$34,0),1)</f>
        <v>0</v>
      </c>
      <c r="Z19" t="s">
        <v>258</v>
      </c>
      <c r="AC19">
        <v>366</v>
      </c>
      <c r="AE19" s="41"/>
      <c r="AG19" t="str">
        <f t="shared" si="0"/>
        <v>59410</v>
      </c>
      <c r="AH19" t="str">
        <f>'[5]0604'!AF19</f>
        <v>59410</v>
      </c>
      <c r="AI19">
        <f t="shared" si="1"/>
        <v>0</v>
      </c>
      <c r="AM19">
        <f t="shared" si="2"/>
        <v>100</v>
      </c>
      <c r="AN19" s="40">
        <f t="shared" si="3"/>
        <v>0.517</v>
      </c>
      <c r="AO19" s="32">
        <f t="shared" si="4"/>
        <v>1688</v>
      </c>
    </row>
    <row r="20" spans="1:41" ht="12.75">
      <c r="A20" t="s">
        <v>179</v>
      </c>
      <c r="B20" t="s">
        <v>364</v>
      </c>
      <c r="C20">
        <v>594</v>
      </c>
      <c r="D20">
        <v>2</v>
      </c>
      <c r="F20">
        <v>24</v>
      </c>
      <c r="G20">
        <v>1557</v>
      </c>
      <c r="I20">
        <v>0.401</v>
      </c>
      <c r="J20">
        <v>2.534</v>
      </c>
      <c r="S20">
        <v>12544</v>
      </c>
      <c r="T20" t="s">
        <v>365</v>
      </c>
      <c r="U20" t="s">
        <v>245</v>
      </c>
      <c r="V20" t="s">
        <v>366</v>
      </c>
      <c r="W20" t="s">
        <v>232</v>
      </c>
      <c r="X20" t="s">
        <v>287</v>
      </c>
      <c r="Y20" s="53" t="str">
        <f>INDEX('[6]DE'!$X$3:$X61,MATCH(AG20,'[6]DE'!$AD$3:$AD$34,0),1)</f>
        <v>CB</v>
      </c>
      <c r="Z20" t="s">
        <v>356</v>
      </c>
      <c r="AB20" t="s">
        <v>359</v>
      </c>
      <c r="AC20">
        <v>1186</v>
      </c>
      <c r="AE20" s="41"/>
      <c r="AG20" t="str">
        <f t="shared" si="0"/>
        <v>5942</v>
      </c>
      <c r="AH20" t="str">
        <f>'[5]0604'!AF20</f>
        <v>5942</v>
      </c>
      <c r="AI20">
        <f t="shared" si="1"/>
        <v>0</v>
      </c>
      <c r="AM20">
        <f t="shared" si="2"/>
        <v>1557</v>
      </c>
      <c r="AN20" s="40">
        <f t="shared" si="3"/>
        <v>2.534</v>
      </c>
      <c r="AO20" s="32">
        <f t="shared" si="4"/>
        <v>12544</v>
      </c>
    </row>
    <row r="21" spans="1:41" ht="12.75">
      <c r="A21" t="s">
        <v>179</v>
      </c>
      <c r="B21" t="s">
        <v>364</v>
      </c>
      <c r="C21">
        <v>594</v>
      </c>
      <c r="D21">
        <v>3</v>
      </c>
      <c r="F21">
        <v>24</v>
      </c>
      <c r="G21">
        <v>3482</v>
      </c>
      <c r="I21">
        <v>0.297</v>
      </c>
      <c r="J21">
        <v>5.435</v>
      </c>
      <c r="S21">
        <v>36486.6</v>
      </c>
      <c r="T21" t="s">
        <v>365</v>
      </c>
      <c r="U21" t="s">
        <v>245</v>
      </c>
      <c r="V21" t="s">
        <v>366</v>
      </c>
      <c r="W21" t="s">
        <v>232</v>
      </c>
      <c r="X21" t="s">
        <v>287</v>
      </c>
      <c r="Y21" s="53" t="str">
        <f>INDEX('[6]DE'!$X$3:$X62,MATCH(AG21,'[6]DE'!$AD$3:$AD$34,0),1)</f>
        <v>CB</v>
      </c>
      <c r="Z21" t="s">
        <v>356</v>
      </c>
      <c r="AB21" t="s">
        <v>368</v>
      </c>
      <c r="AC21">
        <v>1904</v>
      </c>
      <c r="AE21" s="41"/>
      <c r="AG21" t="str">
        <f t="shared" si="0"/>
        <v>5943</v>
      </c>
      <c r="AH21" t="str">
        <f>'[5]0604'!AF21</f>
        <v>5943</v>
      </c>
      <c r="AI21">
        <f t="shared" si="1"/>
        <v>0</v>
      </c>
      <c r="AJ21">
        <v>2795</v>
      </c>
      <c r="AK21">
        <v>8.675</v>
      </c>
      <c r="AL21">
        <v>28630.2</v>
      </c>
      <c r="AM21">
        <f t="shared" si="2"/>
        <v>687</v>
      </c>
      <c r="AN21" s="40">
        <f t="shared" si="3"/>
        <v>-3.240000000000001</v>
      </c>
      <c r="AO21" s="32">
        <f t="shared" si="4"/>
        <v>7856.399999999998</v>
      </c>
    </row>
    <row r="22" spans="1:41" ht="12.75">
      <c r="A22" t="s">
        <v>179</v>
      </c>
      <c r="B22" t="s">
        <v>364</v>
      </c>
      <c r="C22">
        <v>594</v>
      </c>
      <c r="D22">
        <v>4</v>
      </c>
      <c r="F22">
        <v>23.5</v>
      </c>
      <c r="G22">
        <v>7705</v>
      </c>
      <c r="I22">
        <v>0.295</v>
      </c>
      <c r="J22">
        <v>12.236</v>
      </c>
      <c r="S22">
        <v>78031.65</v>
      </c>
      <c r="T22" t="s">
        <v>365</v>
      </c>
      <c r="U22" t="s">
        <v>245</v>
      </c>
      <c r="V22" t="s">
        <v>366</v>
      </c>
      <c r="W22" t="s">
        <v>232</v>
      </c>
      <c r="X22" t="s">
        <v>369</v>
      </c>
      <c r="Y22" s="53" t="str">
        <f>INDEX('[6]DE'!$X$3:$X63,MATCH(AG22,'[6]DE'!$AD$3:$AD$34,0),1)</f>
        <v>CB</v>
      </c>
      <c r="Z22" t="s">
        <v>356</v>
      </c>
      <c r="AB22" t="s">
        <v>368</v>
      </c>
      <c r="AC22">
        <v>5091</v>
      </c>
      <c r="AE22" s="41"/>
      <c r="AG22" t="str">
        <f t="shared" si="0"/>
        <v>5944</v>
      </c>
      <c r="AH22" t="str">
        <f>'[5]0604'!AF22</f>
        <v>5944</v>
      </c>
      <c r="AI22">
        <f t="shared" si="1"/>
        <v>0</v>
      </c>
      <c r="AJ22">
        <v>0</v>
      </c>
      <c r="AK22">
        <v>0.107</v>
      </c>
      <c r="AL22">
        <v>2108.7</v>
      </c>
      <c r="AM22">
        <f t="shared" si="2"/>
        <v>7705</v>
      </c>
      <c r="AN22" s="40">
        <f t="shared" si="3"/>
        <v>12.129000000000001</v>
      </c>
      <c r="AO22" s="32">
        <f t="shared" si="4"/>
        <v>75922.95</v>
      </c>
    </row>
    <row r="23" spans="1:41" ht="12.75">
      <c r="A23" t="s">
        <v>179</v>
      </c>
      <c r="B23" t="s">
        <v>370</v>
      </c>
      <c r="C23">
        <v>596</v>
      </c>
      <c r="D23">
        <v>10</v>
      </c>
      <c r="F23">
        <v>0</v>
      </c>
      <c r="T23" t="s">
        <v>345</v>
      </c>
      <c r="U23" t="s">
        <v>245</v>
      </c>
      <c r="V23" t="s">
        <v>346</v>
      </c>
      <c r="W23" t="s">
        <v>371</v>
      </c>
      <c r="X23" t="s">
        <v>240</v>
      </c>
      <c r="Y23" s="53">
        <f>INDEX('[6]DE'!$X$3:$X64,MATCH(AG23,'[6]DE'!$AD$3:$AD$34,0),1)</f>
        <v>0</v>
      </c>
      <c r="Z23" t="s">
        <v>258</v>
      </c>
      <c r="AC23">
        <v>242</v>
      </c>
      <c r="AE23" s="70"/>
      <c r="AG23" t="str">
        <f t="shared" si="0"/>
        <v>59610</v>
      </c>
      <c r="AH23" t="str">
        <f>'[5]0604'!AF23</f>
        <v>59610</v>
      </c>
      <c r="AI23">
        <f t="shared" si="1"/>
        <v>0</v>
      </c>
      <c r="AM23">
        <f t="shared" si="2"/>
        <v>0</v>
      </c>
      <c r="AN23" s="40">
        <f t="shared" si="3"/>
        <v>0</v>
      </c>
      <c r="AO23" s="32">
        <f t="shared" si="4"/>
        <v>0</v>
      </c>
    </row>
    <row r="24" spans="1:41" ht="12.75">
      <c r="A24" t="s">
        <v>179</v>
      </c>
      <c r="B24" t="s">
        <v>372</v>
      </c>
      <c r="C24">
        <v>599</v>
      </c>
      <c r="D24">
        <v>1</v>
      </c>
      <c r="F24">
        <v>24</v>
      </c>
      <c r="G24">
        <v>298</v>
      </c>
      <c r="I24">
        <v>0.398</v>
      </c>
      <c r="J24">
        <v>0.774</v>
      </c>
      <c r="S24">
        <v>3874.3</v>
      </c>
      <c r="T24" t="s">
        <v>373</v>
      </c>
      <c r="U24" t="s">
        <v>245</v>
      </c>
      <c r="V24" t="s">
        <v>374</v>
      </c>
      <c r="W24" t="s">
        <v>232</v>
      </c>
      <c r="X24" t="s">
        <v>287</v>
      </c>
      <c r="Y24" s="53" t="str">
        <f>INDEX('[6]DE'!$X$3:$X65,MATCH(AG24,'[6]DE'!$AD$3:$AD$34,0),1)</f>
        <v>LFB</v>
      </c>
      <c r="Z24" t="s">
        <v>241</v>
      </c>
      <c r="AA24" t="s">
        <v>274</v>
      </c>
      <c r="AB24" t="s">
        <v>375</v>
      </c>
      <c r="AC24">
        <v>225</v>
      </c>
      <c r="AE24" s="70"/>
      <c r="AG24" t="str">
        <f t="shared" si="0"/>
        <v>5991</v>
      </c>
      <c r="AH24" t="str">
        <f>'[5]0604'!AF24</f>
        <v>5991</v>
      </c>
      <c r="AI24">
        <f t="shared" si="1"/>
        <v>0</v>
      </c>
      <c r="AM24">
        <f t="shared" si="2"/>
        <v>298</v>
      </c>
      <c r="AN24" s="40">
        <f t="shared" si="3"/>
        <v>0.774</v>
      </c>
      <c r="AO24" s="32">
        <f t="shared" si="4"/>
        <v>3874.3</v>
      </c>
    </row>
    <row r="25" spans="1:41" ht="12.75">
      <c r="A25" t="s">
        <v>179</v>
      </c>
      <c r="B25" t="s">
        <v>372</v>
      </c>
      <c r="C25">
        <v>599</v>
      </c>
      <c r="D25">
        <v>2</v>
      </c>
      <c r="F25">
        <v>24</v>
      </c>
      <c r="G25">
        <v>298</v>
      </c>
      <c r="I25">
        <v>0.387</v>
      </c>
      <c r="J25">
        <v>0.792</v>
      </c>
      <c r="S25">
        <v>4103</v>
      </c>
      <c r="T25" t="s">
        <v>373</v>
      </c>
      <c r="U25" t="s">
        <v>245</v>
      </c>
      <c r="V25" t="s">
        <v>374</v>
      </c>
      <c r="W25" t="s">
        <v>232</v>
      </c>
      <c r="X25" t="s">
        <v>287</v>
      </c>
      <c r="Y25" s="53" t="str">
        <f>INDEX('[6]DE'!$X$3:$X66,MATCH(AG25,'[6]DE'!$AD$3:$AD$34,0),1)</f>
        <v>LFB</v>
      </c>
      <c r="Z25" t="s">
        <v>241</v>
      </c>
      <c r="AA25" t="s">
        <v>274</v>
      </c>
      <c r="AB25" t="s">
        <v>375</v>
      </c>
      <c r="AC25">
        <v>225</v>
      </c>
      <c r="AE25" s="70"/>
      <c r="AG25" t="str">
        <f t="shared" si="0"/>
        <v>5992</v>
      </c>
      <c r="AH25" t="str">
        <f>'[5]0604'!AF25</f>
        <v>5992</v>
      </c>
      <c r="AI25">
        <f t="shared" si="1"/>
        <v>0</v>
      </c>
      <c r="AM25">
        <f t="shared" si="2"/>
        <v>298</v>
      </c>
      <c r="AN25" s="40">
        <f t="shared" si="3"/>
        <v>0.792</v>
      </c>
      <c r="AO25" s="32">
        <f t="shared" si="4"/>
        <v>4103</v>
      </c>
    </row>
    <row r="26" spans="1:41" ht="12.75">
      <c r="A26" t="s">
        <v>179</v>
      </c>
      <c r="B26" t="s">
        <v>372</v>
      </c>
      <c r="C26">
        <v>599</v>
      </c>
      <c r="D26">
        <v>3</v>
      </c>
      <c r="F26">
        <v>24</v>
      </c>
      <c r="G26">
        <v>1987</v>
      </c>
      <c r="I26">
        <v>0.374</v>
      </c>
      <c r="J26">
        <v>3.806</v>
      </c>
      <c r="S26">
        <v>20427.8</v>
      </c>
      <c r="T26" t="s">
        <v>373</v>
      </c>
      <c r="U26" t="s">
        <v>245</v>
      </c>
      <c r="V26" t="s">
        <v>374</v>
      </c>
      <c r="W26" t="s">
        <v>232</v>
      </c>
      <c r="X26" t="s">
        <v>287</v>
      </c>
      <c r="Y26" s="53" t="str">
        <f>INDEX('[6]DE'!$X$3:$X67,MATCH(AG26,'[6]DE'!$AD$3:$AD$34,0),1)</f>
        <v>LFB</v>
      </c>
      <c r="Z26" t="s">
        <v>241</v>
      </c>
      <c r="AA26" t="s">
        <v>274</v>
      </c>
      <c r="AB26" t="s">
        <v>376</v>
      </c>
      <c r="AC26">
        <v>1180</v>
      </c>
      <c r="AE26" s="70"/>
      <c r="AG26" t="str">
        <f t="shared" si="0"/>
        <v>5993</v>
      </c>
      <c r="AH26" t="str">
        <f>'[5]0604'!AF26</f>
        <v>5993</v>
      </c>
      <c r="AI26">
        <f t="shared" si="1"/>
        <v>0</v>
      </c>
      <c r="AM26">
        <f t="shared" si="2"/>
        <v>1987</v>
      </c>
      <c r="AN26" s="40">
        <f t="shared" si="3"/>
        <v>3.806</v>
      </c>
      <c r="AO26" s="32">
        <f t="shared" si="4"/>
        <v>20427.8</v>
      </c>
    </row>
    <row r="27" spans="1:41" ht="12.75">
      <c r="A27" t="s">
        <v>179</v>
      </c>
      <c r="B27" t="s">
        <v>377</v>
      </c>
      <c r="C27">
        <v>10030</v>
      </c>
      <c r="D27">
        <v>1</v>
      </c>
      <c r="F27">
        <v>19.43</v>
      </c>
      <c r="H27">
        <v>2555</v>
      </c>
      <c r="I27">
        <v>0.476</v>
      </c>
      <c r="J27">
        <v>0.842</v>
      </c>
      <c r="S27">
        <v>3505.511</v>
      </c>
      <c r="T27" t="s">
        <v>373</v>
      </c>
      <c r="U27" t="s">
        <v>230</v>
      </c>
      <c r="V27" t="s">
        <v>378</v>
      </c>
      <c r="W27" t="s">
        <v>232</v>
      </c>
      <c r="X27" t="s">
        <v>287</v>
      </c>
      <c r="Y27" s="53" t="str">
        <f>INDEX('[6]DE'!$X$3:$X68,MATCH(AG27,'[6]DE'!$AD$3:$AD$34,0),1)</f>
        <v>CB</v>
      </c>
      <c r="Z27" t="s">
        <v>356</v>
      </c>
      <c r="AB27" t="s">
        <v>359</v>
      </c>
      <c r="AC27">
        <v>400</v>
      </c>
      <c r="AE27" s="41"/>
      <c r="AG27" t="str">
        <f t="shared" si="0"/>
        <v>100301</v>
      </c>
      <c r="AH27" t="str">
        <f>'[5]0604'!AF27</f>
        <v>100301</v>
      </c>
      <c r="AI27">
        <f t="shared" si="1"/>
        <v>0</v>
      </c>
      <c r="AK27">
        <v>1.201</v>
      </c>
      <c r="AL27">
        <v>4470.7</v>
      </c>
      <c r="AM27">
        <f t="shared" si="2"/>
        <v>0</v>
      </c>
      <c r="AN27" s="40">
        <f t="shared" si="3"/>
        <v>-0.3590000000000001</v>
      </c>
      <c r="AO27" s="32">
        <f t="shared" si="4"/>
        <v>-965.1889999999999</v>
      </c>
    </row>
    <row r="28" spans="1:41" ht="12.75">
      <c r="A28" t="s">
        <v>179</v>
      </c>
      <c r="B28" t="s">
        <v>377</v>
      </c>
      <c r="C28">
        <v>10030</v>
      </c>
      <c r="D28">
        <v>2</v>
      </c>
      <c r="F28">
        <v>10.85</v>
      </c>
      <c r="G28">
        <v>443</v>
      </c>
      <c r="I28">
        <v>0.08</v>
      </c>
      <c r="J28">
        <v>0.171</v>
      </c>
      <c r="S28">
        <v>4348.098</v>
      </c>
      <c r="T28" t="s">
        <v>373</v>
      </c>
      <c r="U28" t="s">
        <v>245</v>
      </c>
      <c r="V28" t="s">
        <v>378</v>
      </c>
      <c r="W28" t="s">
        <v>232</v>
      </c>
      <c r="X28" t="s">
        <v>240</v>
      </c>
      <c r="Y28" s="53">
        <f>INDEX('[6]DE'!$X$3:$X69,MATCH(AG28,'[6]DE'!$AD$3:$AD$34,0),1)</f>
        <v>0</v>
      </c>
      <c r="Z28" t="s">
        <v>274</v>
      </c>
      <c r="AA28" t="s">
        <v>258</v>
      </c>
      <c r="AB28" t="s">
        <v>272</v>
      </c>
      <c r="AC28">
        <v>500</v>
      </c>
      <c r="AE28" s="41"/>
      <c r="AG28" t="str">
        <f t="shared" si="0"/>
        <v>100302</v>
      </c>
      <c r="AH28" t="str">
        <f>'[5]0604'!AF28</f>
        <v>100302</v>
      </c>
      <c r="AI28">
        <f t="shared" si="1"/>
        <v>0</v>
      </c>
      <c r="AN28" s="40"/>
      <c r="AO28" s="32"/>
    </row>
    <row r="29" spans="1:41" ht="12.75">
      <c r="A29" t="s">
        <v>179</v>
      </c>
      <c r="B29" t="s">
        <v>377</v>
      </c>
      <c r="C29">
        <v>10030</v>
      </c>
      <c r="D29">
        <v>3</v>
      </c>
      <c r="F29">
        <v>0</v>
      </c>
      <c r="T29" t="s">
        <v>373</v>
      </c>
      <c r="U29" t="s">
        <v>245</v>
      </c>
      <c r="V29" t="s">
        <v>378</v>
      </c>
      <c r="W29" t="s">
        <v>232</v>
      </c>
      <c r="X29" t="s">
        <v>240</v>
      </c>
      <c r="Y29" s="53">
        <f>INDEX('[6]DE'!$X$3:$X70,MATCH(AG29,'[6]DE'!$AD$3:$AD$34,0),1)</f>
        <v>0</v>
      </c>
      <c r="Z29" t="s">
        <v>274</v>
      </c>
      <c r="AA29" t="s">
        <v>258</v>
      </c>
      <c r="AB29" t="s">
        <v>272</v>
      </c>
      <c r="AC29">
        <v>500</v>
      </c>
      <c r="AE29" s="41"/>
      <c r="AG29" t="str">
        <f t="shared" si="0"/>
        <v>100303</v>
      </c>
      <c r="AH29" t="str">
        <f>'[5]0604'!AF29</f>
        <v>100303</v>
      </c>
      <c r="AI29">
        <f t="shared" si="1"/>
        <v>0</v>
      </c>
      <c r="AN29" s="40"/>
      <c r="AO29" s="32"/>
    </row>
    <row r="30" spans="1:41" ht="12.75">
      <c r="A30" t="s">
        <v>179</v>
      </c>
      <c r="B30" t="s">
        <v>379</v>
      </c>
      <c r="C30">
        <v>7318</v>
      </c>
      <c r="D30" t="s">
        <v>380</v>
      </c>
      <c r="F30">
        <v>4.64</v>
      </c>
      <c r="G30">
        <v>137</v>
      </c>
      <c r="I30">
        <v>0.104</v>
      </c>
      <c r="J30">
        <v>0.051</v>
      </c>
      <c r="S30">
        <v>980.544</v>
      </c>
      <c r="T30" t="s">
        <v>373</v>
      </c>
      <c r="U30" t="s">
        <v>245</v>
      </c>
      <c r="V30" t="s">
        <v>374</v>
      </c>
      <c r="W30" t="s">
        <v>232</v>
      </c>
      <c r="X30" t="s">
        <v>240</v>
      </c>
      <c r="Y30" s="53">
        <f>INDEX('[6]DE'!$X$3:$X71,MATCH(AG30,'[6]DE'!$AD$3:$AD$34,0),1)</f>
        <v>0</v>
      </c>
      <c r="Z30" t="s">
        <v>258</v>
      </c>
      <c r="AA30" t="s">
        <v>274</v>
      </c>
      <c r="AB30" t="s">
        <v>272</v>
      </c>
      <c r="AC30">
        <v>225</v>
      </c>
      <c r="AE30" s="41"/>
      <c r="AG30" t="str">
        <f t="shared" si="0"/>
        <v>7318**11</v>
      </c>
      <c r="AH30" t="str">
        <f>'[5]0604'!AF30</f>
        <v>7318**11</v>
      </c>
      <c r="AI30">
        <f t="shared" si="1"/>
        <v>0</v>
      </c>
      <c r="AN30" s="40"/>
      <c r="AO30" s="32"/>
    </row>
    <row r="31" spans="1:41" ht="12.75">
      <c r="A31" t="s">
        <v>179</v>
      </c>
      <c r="B31" t="s">
        <v>381</v>
      </c>
      <c r="C31">
        <v>7962</v>
      </c>
      <c r="D31">
        <v>1</v>
      </c>
      <c r="F31">
        <v>1.5</v>
      </c>
      <c r="G31">
        <v>41</v>
      </c>
      <c r="I31">
        <v>0.035</v>
      </c>
      <c r="J31">
        <v>0.009</v>
      </c>
      <c r="S31">
        <v>439.95</v>
      </c>
      <c r="T31" t="s">
        <v>373</v>
      </c>
      <c r="U31" t="s">
        <v>245</v>
      </c>
      <c r="V31" t="s">
        <v>382</v>
      </c>
      <c r="W31" t="s">
        <v>232</v>
      </c>
      <c r="X31" t="s">
        <v>240</v>
      </c>
      <c r="Y31" s="53">
        <f>INDEX('[6]DE'!$X$3:$X72,MATCH(AG31,'[6]DE'!$AD$3:$AD$34,0),1)</f>
        <v>0</v>
      </c>
      <c r="Z31" t="s">
        <v>274</v>
      </c>
      <c r="AB31" t="s">
        <v>252</v>
      </c>
      <c r="AC31">
        <v>500</v>
      </c>
      <c r="AE31" s="41"/>
      <c r="AG31" t="str">
        <f t="shared" si="0"/>
        <v>79621</v>
      </c>
      <c r="AH31" t="str">
        <f>'[5]0604'!AF31</f>
        <v>79621</v>
      </c>
      <c r="AI31">
        <f t="shared" si="1"/>
        <v>0</v>
      </c>
      <c r="AN31" s="40"/>
      <c r="AO31" s="32"/>
    </row>
    <row r="32" spans="1:41" ht="12.75">
      <c r="A32" t="s">
        <v>179</v>
      </c>
      <c r="B32" t="s">
        <v>383</v>
      </c>
      <c r="C32">
        <v>597</v>
      </c>
      <c r="D32">
        <v>10</v>
      </c>
      <c r="F32">
        <v>0</v>
      </c>
      <c r="T32" t="s">
        <v>345</v>
      </c>
      <c r="U32" t="s">
        <v>245</v>
      </c>
      <c r="V32" t="s">
        <v>346</v>
      </c>
      <c r="W32" t="s">
        <v>232</v>
      </c>
      <c r="X32" t="s">
        <v>240</v>
      </c>
      <c r="Y32" s="53">
        <f>INDEX('[6]DE'!$X$3:$X73,MATCH(AG32,'[6]DE'!$AD$3:$AD$34,0),1)</f>
        <v>0</v>
      </c>
      <c r="Z32" t="s">
        <v>258</v>
      </c>
      <c r="AC32">
        <v>264</v>
      </c>
      <c r="AE32" s="41"/>
      <c r="AG32" t="str">
        <f t="shared" si="0"/>
        <v>59710</v>
      </c>
      <c r="AH32" t="str">
        <f>'[5]0604'!AF32</f>
        <v>59710</v>
      </c>
      <c r="AI32">
        <f t="shared" si="1"/>
        <v>0</v>
      </c>
      <c r="AM32" s="26"/>
      <c r="AN32" s="71"/>
      <c r="AO32" s="34"/>
    </row>
    <row r="33" spans="7:41" ht="12.75">
      <c r="G33" s="32">
        <f>SUM(G3:G32)</f>
        <v>43822</v>
      </c>
      <c r="H33" s="16"/>
      <c r="I33" s="32"/>
      <c r="J33" s="16">
        <f>SUM(J3:J32)</f>
        <v>57.934000000000005</v>
      </c>
      <c r="K33" s="16"/>
      <c r="M33" s="16"/>
      <c r="S33" s="32">
        <f>SUM(S3:S32)</f>
        <v>460240.103</v>
      </c>
      <c r="AE33" s="69"/>
      <c r="AJ33" s="32">
        <f aca="true" t="shared" si="5" ref="AJ33:AO33">SUM(AJ3:AJ32)</f>
        <v>8388</v>
      </c>
      <c r="AK33" s="16">
        <f t="shared" si="5"/>
        <v>13.493</v>
      </c>
      <c r="AL33" s="32">
        <f t="shared" si="5"/>
        <v>95760.9</v>
      </c>
      <c r="AM33" s="32">
        <f t="shared" si="5"/>
        <v>34813</v>
      </c>
      <c r="AN33" s="16">
        <f t="shared" si="5"/>
        <v>44.21</v>
      </c>
      <c r="AO33" s="32">
        <f t="shared" si="5"/>
        <v>358710.6109999999</v>
      </c>
    </row>
    <row r="34" ht="12.75">
      <c r="AE34" s="69"/>
    </row>
    <row r="35" ht="12.75">
      <c r="AE35" s="69"/>
    </row>
    <row r="36" ht="12.75">
      <c r="AE36" s="69"/>
    </row>
    <row r="37" spans="2:31" ht="12.75">
      <c r="B37" s="55" t="s">
        <v>199</v>
      </c>
      <c r="AE37" s="69"/>
    </row>
    <row r="38" spans="1:41" ht="12.75">
      <c r="A38" t="s">
        <v>179</v>
      </c>
      <c r="B38" t="s">
        <v>364</v>
      </c>
      <c r="C38">
        <v>594</v>
      </c>
      <c r="D38">
        <v>10</v>
      </c>
      <c r="F38">
        <v>10</v>
      </c>
      <c r="G38">
        <v>100</v>
      </c>
      <c r="I38">
        <v>0.612</v>
      </c>
      <c r="J38">
        <v>0.517</v>
      </c>
      <c r="K38" s="56">
        <f>J38*0.6</f>
        <v>0.3102</v>
      </c>
      <c r="L38" s="57">
        <f>$J38-K38</f>
        <v>0.20680000000000004</v>
      </c>
      <c r="M38" s="58">
        <f>S38*0.0815/2000</f>
        <v>0.068786</v>
      </c>
      <c r="N38" s="57">
        <f>$J38-M38</f>
        <v>0.448214</v>
      </c>
      <c r="S38">
        <v>1688</v>
      </c>
      <c r="T38" t="s">
        <v>365</v>
      </c>
      <c r="U38" t="s">
        <v>245</v>
      </c>
      <c r="V38" t="s">
        <v>367</v>
      </c>
      <c r="W38" t="s">
        <v>232</v>
      </c>
      <c r="X38" t="s">
        <v>240</v>
      </c>
      <c r="Y38" s="53">
        <v>0</v>
      </c>
      <c r="Z38" t="s">
        <v>258</v>
      </c>
      <c r="AE38" s="41" t="str">
        <f>IF(F38&gt;0,"Run",)</f>
        <v>Run</v>
      </c>
      <c r="AK38" t="e">
        <f>'[5]0604'!J48</f>
        <v>#REF!</v>
      </c>
      <c r="AM38">
        <f>G38-AJ38</f>
        <v>100</v>
      </c>
      <c r="AN38" s="40" t="e">
        <f>J38-AK38</f>
        <v>#REF!</v>
      </c>
      <c r="AO38" s="32">
        <f>S38-AL38</f>
        <v>1688</v>
      </c>
    </row>
    <row r="39" ht="12.75">
      <c r="AE39" s="69"/>
    </row>
    <row r="40" ht="12.75">
      <c r="AE40" s="69"/>
    </row>
    <row r="41" ht="12.75">
      <c r="AE41" s="69"/>
    </row>
    <row r="42" ht="12.75">
      <c r="AE42" s="69"/>
    </row>
    <row r="43" ht="12.75">
      <c r="AE43" s="69"/>
    </row>
    <row r="44" ht="12.75">
      <c r="AE44" s="69"/>
    </row>
    <row r="45" spans="2:31" ht="12.75">
      <c r="B45" s="55" t="s">
        <v>200</v>
      </c>
      <c r="AE45" s="69"/>
    </row>
    <row r="46" spans="1:41" ht="12.75">
      <c r="A46" t="s">
        <v>179</v>
      </c>
      <c r="B46" t="s">
        <v>355</v>
      </c>
      <c r="C46">
        <v>593</v>
      </c>
      <c r="D46">
        <v>5</v>
      </c>
      <c r="F46">
        <v>24</v>
      </c>
      <c r="G46">
        <v>9172</v>
      </c>
      <c r="I46">
        <v>0.353</v>
      </c>
      <c r="J46">
        <v>15.004</v>
      </c>
      <c r="O46" s="56">
        <f>J46*0.7</f>
        <v>10.502799999999999</v>
      </c>
      <c r="P46" s="57">
        <f aca="true" t="shared" si="6" ref="P46:P52">$J46-O46</f>
        <v>4.501200000000001</v>
      </c>
      <c r="Q46" s="58">
        <f aca="true" t="shared" si="7" ref="Q46:Q52">S46*0.07/2000</f>
        <v>2.9706705</v>
      </c>
      <c r="R46" s="57">
        <f aca="true" t="shared" si="8" ref="R46:R52">$J46-Q46</f>
        <v>12.033329499999999</v>
      </c>
      <c r="S46">
        <v>84876.3</v>
      </c>
      <c r="T46" t="s">
        <v>345</v>
      </c>
      <c r="U46" t="s">
        <v>245</v>
      </c>
      <c r="V46" t="s">
        <v>346</v>
      </c>
      <c r="W46" t="s">
        <v>232</v>
      </c>
      <c r="X46" t="s">
        <v>287</v>
      </c>
      <c r="Y46" s="53" t="s">
        <v>336</v>
      </c>
      <c r="Z46" t="s">
        <v>241</v>
      </c>
      <c r="AA46" t="s">
        <v>274</v>
      </c>
      <c r="AB46" t="s">
        <v>359</v>
      </c>
      <c r="AC46">
        <v>4695</v>
      </c>
      <c r="AE46" s="41" t="str">
        <f>IF(F46&gt;0,"Run",)</f>
        <v>Run</v>
      </c>
      <c r="AK46">
        <v>8.675</v>
      </c>
      <c r="AM46">
        <f>G46-AJ46</f>
        <v>9172</v>
      </c>
      <c r="AN46" s="40">
        <f>J46-AK46</f>
        <v>6.328999999999999</v>
      </c>
      <c r="AO46" s="32">
        <f>S46-AL46</f>
        <v>84876.3</v>
      </c>
    </row>
    <row r="47" spans="1:41" ht="12.75">
      <c r="A47" t="s">
        <v>179</v>
      </c>
      <c r="B47" t="s">
        <v>364</v>
      </c>
      <c r="C47">
        <v>594</v>
      </c>
      <c r="D47">
        <v>2</v>
      </c>
      <c r="F47">
        <v>24</v>
      </c>
      <c r="G47">
        <v>1557</v>
      </c>
      <c r="I47">
        <v>0.401</v>
      </c>
      <c r="J47">
        <v>2.534</v>
      </c>
      <c r="O47" s="56">
        <f>J47*0.7</f>
        <v>1.7737999999999998</v>
      </c>
      <c r="P47" s="57">
        <f t="shared" si="6"/>
        <v>0.7602</v>
      </c>
      <c r="Q47" s="58">
        <f t="shared" si="7"/>
        <v>0.43904000000000004</v>
      </c>
      <c r="R47" s="57">
        <f t="shared" si="8"/>
        <v>2.09496</v>
      </c>
      <c r="S47">
        <v>12544</v>
      </c>
      <c r="T47" t="s">
        <v>365</v>
      </c>
      <c r="U47" t="s">
        <v>245</v>
      </c>
      <c r="V47" t="s">
        <v>366</v>
      </c>
      <c r="W47" t="s">
        <v>232</v>
      </c>
      <c r="X47" t="s">
        <v>287</v>
      </c>
      <c r="Y47" s="54" t="s">
        <v>336</v>
      </c>
      <c r="Z47" t="s">
        <v>356</v>
      </c>
      <c r="AB47" t="s">
        <v>359</v>
      </c>
      <c r="AC47">
        <v>1186</v>
      </c>
      <c r="AE47" s="41"/>
      <c r="AN47" s="40"/>
      <c r="AO47" s="32"/>
    </row>
    <row r="48" spans="1:41" ht="12.75">
      <c r="A48" t="s">
        <v>179</v>
      </c>
      <c r="B48" t="s">
        <v>364</v>
      </c>
      <c r="C48">
        <v>594</v>
      </c>
      <c r="D48">
        <v>4</v>
      </c>
      <c r="F48">
        <v>23.5</v>
      </c>
      <c r="G48">
        <v>7705</v>
      </c>
      <c r="I48">
        <v>0.295</v>
      </c>
      <c r="J48">
        <v>12.236</v>
      </c>
      <c r="O48">
        <f>J48</f>
        <v>12.236</v>
      </c>
      <c r="P48" s="57">
        <f t="shared" si="6"/>
        <v>0</v>
      </c>
      <c r="Q48" s="58">
        <f t="shared" si="7"/>
        <v>2.73110775</v>
      </c>
      <c r="R48" s="57">
        <f t="shared" si="8"/>
        <v>9.504892250000001</v>
      </c>
      <c r="S48">
        <v>78031.65</v>
      </c>
      <c r="T48" t="s">
        <v>365</v>
      </c>
      <c r="U48" t="s">
        <v>245</v>
      </c>
      <c r="V48" t="s">
        <v>366</v>
      </c>
      <c r="W48" t="s">
        <v>232</v>
      </c>
      <c r="X48" t="s">
        <v>369</v>
      </c>
      <c r="Y48" s="54" t="s">
        <v>336</v>
      </c>
      <c r="Z48" t="s">
        <v>356</v>
      </c>
      <c r="AB48" t="s">
        <v>368</v>
      </c>
      <c r="AC48">
        <v>5091</v>
      </c>
      <c r="AE48" s="41"/>
      <c r="AN48" s="40"/>
      <c r="AO48" s="32"/>
    </row>
    <row r="49" spans="1:41" ht="12.75">
      <c r="A49" t="s">
        <v>179</v>
      </c>
      <c r="B49" t="s">
        <v>377</v>
      </c>
      <c r="C49">
        <v>10030</v>
      </c>
      <c r="D49">
        <v>1</v>
      </c>
      <c r="F49">
        <v>19.43</v>
      </c>
      <c r="H49">
        <v>2555</v>
      </c>
      <c r="I49">
        <v>0.476</v>
      </c>
      <c r="J49">
        <v>0.842</v>
      </c>
      <c r="O49" s="56">
        <f>J49*0.7</f>
        <v>0.5893999999999999</v>
      </c>
      <c r="P49" s="57">
        <f t="shared" si="6"/>
        <v>0.25260000000000005</v>
      </c>
      <c r="Q49" s="58">
        <f t="shared" si="7"/>
        <v>0.122692885</v>
      </c>
      <c r="R49" s="57">
        <f t="shared" si="8"/>
        <v>0.719307115</v>
      </c>
      <c r="S49">
        <v>3505.511</v>
      </c>
      <c r="T49" t="s">
        <v>373</v>
      </c>
      <c r="U49" t="s">
        <v>230</v>
      </c>
      <c r="V49" t="s">
        <v>378</v>
      </c>
      <c r="W49" t="s">
        <v>232</v>
      </c>
      <c r="X49" t="s">
        <v>287</v>
      </c>
      <c r="Y49" s="54" t="s">
        <v>336</v>
      </c>
      <c r="Z49" t="s">
        <v>356</v>
      </c>
      <c r="AB49" t="s">
        <v>359</v>
      </c>
      <c r="AC49">
        <v>400</v>
      </c>
      <c r="AE49" s="41"/>
      <c r="AN49" s="40"/>
      <c r="AO49" s="32"/>
    </row>
    <row r="50" spans="1:40" ht="12.75">
      <c r="A50" t="s">
        <v>179</v>
      </c>
      <c r="B50" t="s">
        <v>372</v>
      </c>
      <c r="C50">
        <v>599</v>
      </c>
      <c r="D50">
        <v>1</v>
      </c>
      <c r="F50">
        <v>24</v>
      </c>
      <c r="G50">
        <v>298</v>
      </c>
      <c r="I50">
        <v>0.398</v>
      </c>
      <c r="J50">
        <v>0.774</v>
      </c>
      <c r="O50" s="56">
        <f>J50*0.7</f>
        <v>0.5418</v>
      </c>
      <c r="P50" s="57">
        <f t="shared" si="6"/>
        <v>0.23220000000000007</v>
      </c>
      <c r="Q50" s="58">
        <f t="shared" si="7"/>
        <v>0.1356005</v>
      </c>
      <c r="R50" s="57">
        <f t="shared" si="8"/>
        <v>0.6383995</v>
      </c>
      <c r="S50">
        <v>3874.3</v>
      </c>
      <c r="T50" t="s">
        <v>373</v>
      </c>
      <c r="U50" t="s">
        <v>245</v>
      </c>
      <c r="V50" t="s">
        <v>374</v>
      </c>
      <c r="W50" t="s">
        <v>232</v>
      </c>
      <c r="X50" t="s">
        <v>287</v>
      </c>
      <c r="Y50" s="53" t="s">
        <v>336</v>
      </c>
      <c r="Z50" t="s">
        <v>241</v>
      </c>
      <c r="AA50" t="s">
        <v>274</v>
      </c>
      <c r="AB50" t="s">
        <v>375</v>
      </c>
      <c r="AC50">
        <v>225</v>
      </c>
      <c r="AE50" s="41" t="str">
        <f>IF(F50&gt;0,"Run",)</f>
        <v>Run</v>
      </c>
      <c r="AK50">
        <v>0</v>
      </c>
      <c r="AN50" s="40">
        <f>J50-AK50</f>
        <v>0.774</v>
      </c>
    </row>
    <row r="51" spans="1:40" ht="12.75">
      <c r="A51" t="s">
        <v>179</v>
      </c>
      <c r="B51" t="s">
        <v>372</v>
      </c>
      <c r="C51">
        <v>599</v>
      </c>
      <c r="D51">
        <v>2</v>
      </c>
      <c r="F51">
        <v>24</v>
      </c>
      <c r="G51">
        <v>298</v>
      </c>
      <c r="I51">
        <v>0.387</v>
      </c>
      <c r="J51">
        <v>0.792</v>
      </c>
      <c r="O51" s="56">
        <f>J51*0.7</f>
        <v>0.5544</v>
      </c>
      <c r="P51" s="57">
        <f t="shared" si="6"/>
        <v>0.23760000000000003</v>
      </c>
      <c r="Q51" s="58">
        <f t="shared" si="7"/>
        <v>0.143605</v>
      </c>
      <c r="R51" s="57">
        <f t="shared" si="8"/>
        <v>0.648395</v>
      </c>
      <c r="S51">
        <v>4103</v>
      </c>
      <c r="T51" t="s">
        <v>373</v>
      </c>
      <c r="U51" t="s">
        <v>245</v>
      </c>
      <c r="V51" t="s">
        <v>374</v>
      </c>
      <c r="W51" t="s">
        <v>232</v>
      </c>
      <c r="X51" t="s">
        <v>287</v>
      </c>
      <c r="Y51" s="53" t="s">
        <v>336</v>
      </c>
      <c r="Z51" t="s">
        <v>241</v>
      </c>
      <c r="AA51" t="s">
        <v>274</v>
      </c>
      <c r="AB51" t="s">
        <v>375</v>
      </c>
      <c r="AC51">
        <v>225</v>
      </c>
      <c r="AE51" s="41" t="str">
        <f>IF(F51&gt;0,"Run",)</f>
        <v>Run</v>
      </c>
      <c r="AK51">
        <v>0</v>
      </c>
      <c r="AN51" s="40">
        <f>J51-AK51</f>
        <v>0.792</v>
      </c>
    </row>
    <row r="52" spans="1:40" ht="12.75">
      <c r="A52" t="s">
        <v>179</v>
      </c>
      <c r="B52" t="s">
        <v>372</v>
      </c>
      <c r="C52">
        <v>599</v>
      </c>
      <c r="D52">
        <v>3</v>
      </c>
      <c r="F52">
        <v>24</v>
      </c>
      <c r="G52">
        <v>1987</v>
      </c>
      <c r="I52">
        <v>0.374</v>
      </c>
      <c r="J52" s="26">
        <v>3.806</v>
      </c>
      <c r="O52" s="63">
        <f>J52*0.7</f>
        <v>2.6641999999999997</v>
      </c>
      <c r="P52" s="64">
        <f t="shared" si="6"/>
        <v>1.1418000000000004</v>
      </c>
      <c r="Q52" s="65">
        <f t="shared" si="7"/>
        <v>0.7149730000000001</v>
      </c>
      <c r="R52" s="64">
        <f t="shared" si="8"/>
        <v>3.091027</v>
      </c>
      <c r="S52">
        <v>20427.8</v>
      </c>
      <c r="T52" t="s">
        <v>373</v>
      </c>
      <c r="U52" t="s">
        <v>245</v>
      </c>
      <c r="V52" t="s">
        <v>374</v>
      </c>
      <c r="W52" t="s">
        <v>232</v>
      </c>
      <c r="X52" t="s">
        <v>287</v>
      </c>
      <c r="Y52" s="53" t="s">
        <v>336</v>
      </c>
      <c r="Z52" t="s">
        <v>241</v>
      </c>
      <c r="AA52" t="s">
        <v>274</v>
      </c>
      <c r="AB52" t="s">
        <v>376</v>
      </c>
      <c r="AC52">
        <v>1180</v>
      </c>
      <c r="AE52" s="41" t="str">
        <f>IF(F52&gt;0,"Run",)</f>
        <v>Run</v>
      </c>
      <c r="AK52">
        <v>0</v>
      </c>
      <c r="AN52" s="40">
        <f>J52-AK52</f>
        <v>3.806</v>
      </c>
    </row>
    <row r="53" spans="10:18" ht="12.75">
      <c r="J53" s="16">
        <f>SUM(J46:J52)</f>
        <v>35.988</v>
      </c>
      <c r="O53" s="16">
        <f>SUM(O46:O52)</f>
        <v>28.8624</v>
      </c>
      <c r="P53" s="16">
        <f>SUM(P46:P52)</f>
        <v>7.1256</v>
      </c>
      <c r="Q53" s="16">
        <f>SUM(Q46:Q52)</f>
        <v>7.257689635</v>
      </c>
      <c r="R53" s="16">
        <f>SUM(R46:R52)</f>
        <v>28.730310364999998</v>
      </c>
    </row>
    <row r="55" spans="2:4" ht="12.75">
      <c r="B55" s="69"/>
      <c r="C55" s="69"/>
      <c r="D55" s="69"/>
    </row>
  </sheetData>
  <mergeCells count="1">
    <mergeCell ref="AM1:AO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O92"/>
  <sheetViews>
    <sheetView workbookViewId="0" topLeftCell="A1">
      <pane xSplit="4" ySplit="2" topLeftCell="E3"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cols>
    <col min="1" max="1" width="6.8515625" style="0" customWidth="1"/>
    <col min="2" max="2" width="28.28125" style="0" bestFit="1" customWidth="1"/>
    <col min="3" max="3" width="7.140625" style="0" customWidth="1"/>
    <col min="4" max="4" width="7.8515625" style="0" customWidth="1"/>
    <col min="5" max="5" width="22.57421875" style="0" bestFit="1" customWidth="1"/>
    <col min="6" max="6" width="5.28125" style="0" customWidth="1"/>
    <col min="7" max="7" width="7.421875" style="0" customWidth="1"/>
    <col min="8" max="8" width="7.28125" style="0" customWidth="1"/>
    <col min="9" max="9" width="10.57421875" style="0" bestFit="1" customWidth="1"/>
    <col min="10" max="10" width="11.140625" style="0" bestFit="1" customWidth="1"/>
    <col min="11" max="11" width="11.140625" style="0" customWidth="1"/>
    <col min="12" max="12" width="5.140625" style="0" customWidth="1"/>
    <col min="13" max="13" width="11.140625" style="0" customWidth="1"/>
    <col min="14" max="14" width="4.57421875" style="0" customWidth="1"/>
    <col min="15" max="15" width="12.140625" style="0" customWidth="1"/>
    <col min="16" max="16" width="4.57421875" style="0" customWidth="1"/>
    <col min="17" max="17" width="11.140625" style="0" customWidth="1"/>
    <col min="18" max="18" width="5.57421875" style="0" customWidth="1"/>
    <col min="19" max="19" width="12.140625" style="0" bestFit="1" customWidth="1"/>
    <col min="20" max="20" width="14.140625" style="0" bestFit="1" customWidth="1"/>
    <col min="21" max="21" width="15.421875" style="0" bestFit="1" customWidth="1"/>
    <col min="22" max="22" width="139.421875" style="0" bestFit="1" customWidth="1"/>
    <col min="23" max="23" width="17.140625" style="0" bestFit="1" customWidth="1"/>
    <col min="24" max="24" width="25.57421875" style="0" bestFit="1" customWidth="1"/>
    <col min="25" max="25" width="5.140625" style="0" customWidth="1"/>
    <col min="26" max="26" width="20.421875" style="0" customWidth="1"/>
    <col min="27" max="27" width="23.7109375" style="0" bestFit="1" customWidth="1"/>
    <col min="28" max="28" width="61.28125" style="0" bestFit="1" customWidth="1"/>
    <col min="29" max="29" width="16.421875" style="0" bestFit="1" customWidth="1"/>
    <col min="31" max="31" width="9.7109375" style="0" bestFit="1" customWidth="1"/>
    <col min="33" max="34" width="11.8515625" style="0" bestFit="1" customWidth="1"/>
    <col min="35" max="35" width="2.00390625" style="0" customWidth="1"/>
    <col min="36" max="36" width="7.421875" style="0" customWidth="1"/>
    <col min="37" max="37" width="11.140625" style="0" bestFit="1" customWidth="1"/>
    <col min="38" max="38" width="12.140625" style="0" bestFit="1" customWidth="1"/>
    <col min="39" max="39" width="7.421875" style="0" customWidth="1"/>
    <col min="40" max="40" width="11.140625" style="0" bestFit="1" customWidth="1"/>
    <col min="41" max="41" width="12.140625" style="0" bestFit="1" customWidth="1"/>
  </cols>
  <sheetData>
    <row r="1" spans="2:41" ht="12.75">
      <c r="B1" s="48">
        <v>38559</v>
      </c>
      <c r="G1" s="25" t="s">
        <v>201</v>
      </c>
      <c r="K1" s="49" t="s">
        <v>202</v>
      </c>
      <c r="L1" s="49"/>
      <c r="M1" s="49" t="s">
        <v>384</v>
      </c>
      <c r="N1" s="49"/>
      <c r="O1" s="49" t="s">
        <v>204</v>
      </c>
      <c r="P1" s="49"/>
      <c r="Q1" s="49" t="s">
        <v>205</v>
      </c>
      <c r="Y1" s="25" t="s">
        <v>206</v>
      </c>
      <c r="AE1" s="23"/>
      <c r="AM1" s="115" t="s">
        <v>175</v>
      </c>
      <c r="AN1" s="115"/>
      <c r="AO1" s="115"/>
    </row>
    <row r="2" spans="1:41" ht="12.75">
      <c r="A2" t="s">
        <v>207</v>
      </c>
      <c r="B2" t="s">
        <v>208</v>
      </c>
      <c r="C2" t="s">
        <v>209</v>
      </c>
      <c r="D2" t="s">
        <v>210</v>
      </c>
      <c r="E2" t="s">
        <v>211</v>
      </c>
      <c r="F2" t="s">
        <v>212</v>
      </c>
      <c r="G2" t="s">
        <v>213</v>
      </c>
      <c r="H2" t="s">
        <v>214</v>
      </c>
      <c r="I2" t="s">
        <v>215</v>
      </c>
      <c r="J2" t="s">
        <v>216</v>
      </c>
      <c r="K2" s="50" t="s">
        <v>216</v>
      </c>
      <c r="L2" s="50"/>
      <c r="M2" s="50" t="s">
        <v>216</v>
      </c>
      <c r="N2" s="50"/>
      <c r="O2" s="50" t="s">
        <v>216</v>
      </c>
      <c r="P2" s="50"/>
      <c r="Q2" s="50" t="s">
        <v>216</v>
      </c>
      <c r="S2" t="s">
        <v>217</v>
      </c>
      <c r="T2" t="s">
        <v>218</v>
      </c>
      <c r="U2" t="s">
        <v>219</v>
      </c>
      <c r="V2" t="s">
        <v>220</v>
      </c>
      <c r="W2" t="s">
        <v>221</v>
      </c>
      <c r="X2" t="s">
        <v>222</v>
      </c>
      <c r="Z2" t="s">
        <v>343</v>
      </c>
      <c r="AA2" t="s">
        <v>223</v>
      </c>
      <c r="AB2" t="s">
        <v>224</v>
      </c>
      <c r="AC2" t="s">
        <v>225</v>
      </c>
      <c r="AE2" s="23"/>
      <c r="AH2" s="51">
        <v>38507</v>
      </c>
      <c r="AJ2" s="52" t="s">
        <v>213</v>
      </c>
      <c r="AK2" t="s">
        <v>216</v>
      </c>
      <c r="AL2" t="s">
        <v>217</v>
      </c>
      <c r="AM2" s="52" t="s">
        <v>213</v>
      </c>
      <c r="AN2" t="s">
        <v>216</v>
      </c>
      <c r="AO2" t="s">
        <v>217</v>
      </c>
    </row>
    <row r="3" spans="1:41" ht="12.75">
      <c r="A3" t="s">
        <v>180</v>
      </c>
      <c r="B3" t="s">
        <v>385</v>
      </c>
      <c r="C3">
        <v>10678</v>
      </c>
      <c r="D3">
        <v>1</v>
      </c>
      <c r="F3">
        <v>24</v>
      </c>
      <c r="G3">
        <v>4339</v>
      </c>
      <c r="H3">
        <f>'[6]MD'!G3</f>
        <v>3728</v>
      </c>
      <c r="I3">
        <v>0.055</v>
      </c>
      <c r="J3">
        <v>1.226</v>
      </c>
      <c r="K3" s="59">
        <f>'[6]MD'!R3</f>
        <v>1.308</v>
      </c>
      <c r="L3" s="17">
        <f>$J3-K3</f>
        <v>-0.08200000000000007</v>
      </c>
      <c r="S3">
        <v>44835.6</v>
      </c>
      <c r="T3" t="s">
        <v>386</v>
      </c>
      <c r="U3" t="s">
        <v>230</v>
      </c>
      <c r="V3" t="s">
        <v>387</v>
      </c>
      <c r="W3" t="s">
        <v>232</v>
      </c>
      <c r="X3" t="s">
        <v>233</v>
      </c>
      <c r="Y3" s="53" t="str">
        <f>INDEX('[6]MD'!$X$3:$X64,MATCH(AG3,'[6]MD'!$AD$3:$AD$64,0),1)</f>
        <v>CB</v>
      </c>
      <c r="Z3" t="s">
        <v>356</v>
      </c>
      <c r="AA3" t="s">
        <v>258</v>
      </c>
      <c r="AB3" t="s">
        <v>301</v>
      </c>
      <c r="AC3">
        <v>2070</v>
      </c>
      <c r="AE3" s="29"/>
      <c r="AG3" t="str">
        <f aca="true" t="shared" si="0" ref="AG3:AG49">C3&amp;D3</f>
        <v>106781</v>
      </c>
      <c r="AH3" t="str">
        <f>'[7]0604'!AF3</f>
        <v>106781</v>
      </c>
      <c r="AI3">
        <f aca="true" t="shared" si="1" ref="AI3:AI49">IF(AG3=AH3,)</f>
        <v>0</v>
      </c>
      <c r="AJ3">
        <v>4340</v>
      </c>
      <c r="AK3">
        <v>1.095</v>
      </c>
      <c r="AL3" s="32">
        <v>44431.9</v>
      </c>
      <c r="AM3">
        <f aca="true" t="shared" si="2" ref="AM3:AM49">G3-AJ3</f>
        <v>-1</v>
      </c>
      <c r="AN3" s="40">
        <f aca="true" t="shared" si="3" ref="AN3:AN49">J3-AK3</f>
        <v>0.131</v>
      </c>
      <c r="AO3" s="32">
        <f aca="true" t="shared" si="4" ref="AO3:AO49">S3-AL3</f>
        <v>403.6999999999971</v>
      </c>
    </row>
    <row r="4" spans="1:41" ht="12.75">
      <c r="A4" t="s">
        <v>180</v>
      </c>
      <c r="B4" t="s">
        <v>388</v>
      </c>
      <c r="C4">
        <v>602</v>
      </c>
      <c r="D4">
        <v>1</v>
      </c>
      <c r="F4">
        <v>24</v>
      </c>
      <c r="G4">
        <v>15315</v>
      </c>
      <c r="H4">
        <f>'[6]MD'!G4</f>
        <v>13243</v>
      </c>
      <c r="I4">
        <v>0.04</v>
      </c>
      <c r="J4">
        <v>2.707</v>
      </c>
      <c r="K4" s="59">
        <f>'[6]MD'!R4</f>
        <v>10.511</v>
      </c>
      <c r="L4" s="17">
        <f>$J4-K4</f>
        <v>-7.803999999999999</v>
      </c>
      <c r="S4">
        <v>134839.1</v>
      </c>
      <c r="T4" t="s">
        <v>389</v>
      </c>
      <c r="U4" t="s">
        <v>245</v>
      </c>
      <c r="V4" t="s">
        <v>390</v>
      </c>
      <c r="W4" t="s">
        <v>232</v>
      </c>
      <c r="X4" t="s">
        <v>287</v>
      </c>
      <c r="Y4" s="53" t="str">
        <f>INDEX('[6]MD'!$X$3:$X65,MATCH(AG4,'[6]MD'!$AD$3:$AD$64,0),1)</f>
        <v>CB</v>
      </c>
      <c r="Z4" t="s">
        <v>356</v>
      </c>
      <c r="AB4" t="s">
        <v>391</v>
      </c>
      <c r="AC4">
        <v>6173</v>
      </c>
      <c r="AE4" s="29"/>
      <c r="AG4" t="str">
        <f t="shared" si="0"/>
        <v>6021</v>
      </c>
      <c r="AH4" t="str">
        <f>'[7]0604'!AF4</f>
        <v>6021</v>
      </c>
      <c r="AI4">
        <f t="shared" si="1"/>
        <v>0</v>
      </c>
      <c r="AJ4">
        <v>12155</v>
      </c>
      <c r="AK4">
        <v>6.156</v>
      </c>
      <c r="AL4" s="32">
        <v>118945.1</v>
      </c>
      <c r="AM4">
        <f t="shared" si="2"/>
        <v>3160</v>
      </c>
      <c r="AN4" s="40">
        <f t="shared" si="3"/>
        <v>-3.449</v>
      </c>
      <c r="AO4" s="32">
        <f t="shared" si="4"/>
        <v>15894</v>
      </c>
    </row>
    <row r="5" spans="1:41" ht="12.75">
      <c r="A5" t="s">
        <v>180</v>
      </c>
      <c r="B5" t="s">
        <v>388</v>
      </c>
      <c r="C5">
        <v>602</v>
      </c>
      <c r="D5">
        <v>2</v>
      </c>
      <c r="F5">
        <v>24</v>
      </c>
      <c r="G5">
        <v>16200</v>
      </c>
      <c r="H5">
        <f>'[6]MD'!G5</f>
        <v>13298</v>
      </c>
      <c r="I5">
        <v>0.04</v>
      </c>
      <c r="J5">
        <v>3.057</v>
      </c>
      <c r="K5" s="59">
        <f>'[6]MD'!R5</f>
        <v>9.436</v>
      </c>
      <c r="L5" s="17">
        <f>$J5-K5</f>
        <v>-6.379</v>
      </c>
      <c r="S5">
        <v>154037.2</v>
      </c>
      <c r="T5" t="s">
        <v>389</v>
      </c>
      <c r="U5" t="s">
        <v>245</v>
      </c>
      <c r="V5" t="s">
        <v>390</v>
      </c>
      <c r="W5" t="s">
        <v>232</v>
      </c>
      <c r="X5" t="s">
        <v>287</v>
      </c>
      <c r="Y5" s="53" t="str">
        <f>INDEX('[6]MD'!$X$3:$X66,MATCH(AG5,'[6]MD'!$AD$3:$AD$64,0),1)</f>
        <v>CB</v>
      </c>
      <c r="Z5" t="s">
        <v>356</v>
      </c>
      <c r="AB5" t="s">
        <v>391</v>
      </c>
      <c r="AC5">
        <v>6173</v>
      </c>
      <c r="AE5" s="29"/>
      <c r="AG5" t="str">
        <f t="shared" si="0"/>
        <v>6022</v>
      </c>
      <c r="AH5" t="str">
        <f>'[7]0604'!AF5</f>
        <v>6022</v>
      </c>
      <c r="AI5">
        <f t="shared" si="1"/>
        <v>0</v>
      </c>
      <c r="AJ5">
        <v>12754</v>
      </c>
      <c r="AK5">
        <v>5.479</v>
      </c>
      <c r="AL5" s="32">
        <v>114292.9</v>
      </c>
      <c r="AM5">
        <f t="shared" si="2"/>
        <v>3446</v>
      </c>
      <c r="AN5" s="40">
        <f t="shared" si="3"/>
        <v>-2.422</v>
      </c>
      <c r="AO5" s="32">
        <f t="shared" si="4"/>
        <v>39744.30000000002</v>
      </c>
    </row>
    <row r="6" spans="1:41" ht="12.75">
      <c r="A6" t="s">
        <v>180</v>
      </c>
      <c r="B6" t="s">
        <v>392</v>
      </c>
      <c r="C6">
        <v>1552</v>
      </c>
      <c r="D6">
        <v>1</v>
      </c>
      <c r="F6">
        <v>24</v>
      </c>
      <c r="G6">
        <v>4369</v>
      </c>
      <c r="H6" s="59">
        <f>'[6]MD'!G6</f>
        <v>3603</v>
      </c>
      <c r="I6">
        <v>0.466</v>
      </c>
      <c r="J6">
        <v>10.318</v>
      </c>
      <c r="K6" s="59">
        <f>'[6]MD'!R6</f>
        <v>12.313</v>
      </c>
      <c r="L6" s="17">
        <f>$J6-K6</f>
        <v>-1.995000000000001</v>
      </c>
      <c r="S6">
        <v>44284.5</v>
      </c>
      <c r="T6" t="s">
        <v>393</v>
      </c>
      <c r="U6" t="s">
        <v>245</v>
      </c>
      <c r="V6" t="s">
        <v>394</v>
      </c>
      <c r="W6" t="s">
        <v>232</v>
      </c>
      <c r="X6" t="s">
        <v>257</v>
      </c>
      <c r="Y6" s="53" t="str">
        <f>INDEX('[6]MD'!$X$3:$X67,MATCH(AG6,'[6]MD'!$AD$3:$AD$64,0),1)</f>
        <v>CB</v>
      </c>
      <c r="Z6" t="s">
        <v>356</v>
      </c>
      <c r="AB6" t="s">
        <v>395</v>
      </c>
      <c r="AC6">
        <v>2500</v>
      </c>
      <c r="AE6" s="41"/>
      <c r="AG6" t="str">
        <f t="shared" si="0"/>
        <v>15521</v>
      </c>
      <c r="AH6" t="str">
        <f>'[7]0604'!AF6</f>
        <v>15521</v>
      </c>
      <c r="AI6">
        <f t="shared" si="1"/>
        <v>0</v>
      </c>
      <c r="AL6" s="32"/>
      <c r="AM6">
        <f t="shared" si="2"/>
        <v>4369</v>
      </c>
      <c r="AN6" s="40">
        <f t="shared" si="3"/>
        <v>10.318</v>
      </c>
      <c r="AO6" s="32">
        <f t="shared" si="4"/>
        <v>44284.5</v>
      </c>
    </row>
    <row r="7" spans="1:41" ht="12.75">
      <c r="A7" t="s">
        <v>180</v>
      </c>
      <c r="B7" t="s">
        <v>392</v>
      </c>
      <c r="C7">
        <v>1552</v>
      </c>
      <c r="D7">
        <v>2</v>
      </c>
      <c r="F7">
        <v>24</v>
      </c>
      <c r="G7">
        <v>4560</v>
      </c>
      <c r="H7" s="59">
        <f>'[6]MD'!G7</f>
        <v>4255</v>
      </c>
      <c r="I7">
        <v>0.403</v>
      </c>
      <c r="J7">
        <v>8.819</v>
      </c>
      <c r="K7" s="59">
        <f>'[6]MD'!R7</f>
        <v>11.602</v>
      </c>
      <c r="L7" s="17">
        <f>$J7-K7</f>
        <v>-2.7829999999999995</v>
      </c>
      <c r="S7">
        <v>43697.4</v>
      </c>
      <c r="T7" t="s">
        <v>393</v>
      </c>
      <c r="U7" t="s">
        <v>245</v>
      </c>
      <c r="V7" t="s">
        <v>394</v>
      </c>
      <c r="W7" t="s">
        <v>232</v>
      </c>
      <c r="X7" t="s">
        <v>257</v>
      </c>
      <c r="Y7" s="53" t="str">
        <f>INDEX('[6]MD'!$X$3:$X68,MATCH(AG7,'[6]MD'!$AD$3:$AD$64,0),1)</f>
        <v>CB</v>
      </c>
      <c r="Z7" t="s">
        <v>356</v>
      </c>
      <c r="AB7" t="s">
        <v>395</v>
      </c>
      <c r="AC7">
        <v>2500</v>
      </c>
      <c r="AE7" s="29"/>
      <c r="AG7" t="str">
        <f t="shared" si="0"/>
        <v>15522</v>
      </c>
      <c r="AH7" t="str">
        <f>'[7]0604'!AF7</f>
        <v>15522</v>
      </c>
      <c r="AI7">
        <f t="shared" si="1"/>
        <v>0</v>
      </c>
      <c r="AJ7">
        <v>3216</v>
      </c>
      <c r="AK7">
        <v>6.691</v>
      </c>
      <c r="AL7" s="32">
        <v>34623.5</v>
      </c>
      <c r="AM7">
        <f t="shared" si="2"/>
        <v>1344</v>
      </c>
      <c r="AN7" s="40">
        <f t="shared" si="3"/>
        <v>2.128000000000001</v>
      </c>
      <c r="AO7" s="32">
        <f t="shared" si="4"/>
        <v>9073.900000000001</v>
      </c>
    </row>
    <row r="8" spans="1:41" ht="12.75">
      <c r="A8" t="s">
        <v>180</v>
      </c>
      <c r="B8" t="s">
        <v>396</v>
      </c>
      <c r="C8">
        <v>1571</v>
      </c>
      <c r="D8" t="s">
        <v>397</v>
      </c>
      <c r="F8">
        <v>8.57</v>
      </c>
      <c r="G8">
        <v>556</v>
      </c>
      <c r="I8">
        <v>0.134</v>
      </c>
      <c r="J8">
        <v>0.491</v>
      </c>
      <c r="S8">
        <v>7121.953</v>
      </c>
      <c r="T8" t="s">
        <v>398</v>
      </c>
      <c r="U8" t="s">
        <v>245</v>
      </c>
      <c r="V8" t="s">
        <v>399</v>
      </c>
      <c r="W8" t="s">
        <v>232</v>
      </c>
      <c r="X8" t="s">
        <v>240</v>
      </c>
      <c r="Y8" s="53">
        <f>INDEX('[6]MD'!$X$3:$X69,MATCH(AG8,'[6]MD'!$AD$3:$AD$64,0),1)</f>
        <v>0</v>
      </c>
      <c r="Z8" t="s">
        <v>274</v>
      </c>
      <c r="AA8" t="s">
        <v>258</v>
      </c>
      <c r="AB8" t="s">
        <v>272</v>
      </c>
      <c r="AC8">
        <v>1187</v>
      </c>
      <c r="AE8" s="41"/>
      <c r="AG8" t="str">
        <f t="shared" si="0"/>
        <v>1571**GT3</v>
      </c>
      <c r="AH8" t="str">
        <f>'[7]0604'!AF8</f>
        <v>1571**GT3</v>
      </c>
      <c r="AI8">
        <f t="shared" si="1"/>
        <v>0</v>
      </c>
      <c r="AL8" s="32"/>
      <c r="AM8">
        <f t="shared" si="2"/>
        <v>556</v>
      </c>
      <c r="AN8" s="40">
        <f t="shared" si="3"/>
        <v>0.491</v>
      </c>
      <c r="AO8" s="32">
        <f t="shared" si="4"/>
        <v>7121.953</v>
      </c>
    </row>
    <row r="9" spans="1:41" ht="12.75">
      <c r="A9" t="s">
        <v>180</v>
      </c>
      <c r="B9" t="s">
        <v>396</v>
      </c>
      <c r="C9">
        <v>1571</v>
      </c>
      <c r="D9" t="s">
        <v>400</v>
      </c>
      <c r="F9">
        <v>11.43</v>
      </c>
      <c r="G9">
        <v>776</v>
      </c>
      <c r="I9">
        <v>0.15</v>
      </c>
      <c r="J9">
        <v>0.755</v>
      </c>
      <c r="S9">
        <v>9755.339</v>
      </c>
      <c r="T9" t="s">
        <v>398</v>
      </c>
      <c r="U9" t="s">
        <v>245</v>
      </c>
      <c r="V9" t="s">
        <v>399</v>
      </c>
      <c r="W9" t="s">
        <v>232</v>
      </c>
      <c r="X9" t="s">
        <v>240</v>
      </c>
      <c r="Y9" s="53">
        <f>INDEX('[6]MD'!$X$3:$X70,MATCH(AG9,'[6]MD'!$AD$3:$AD$64,0),1)</f>
        <v>0</v>
      </c>
      <c r="Z9" t="s">
        <v>274</v>
      </c>
      <c r="AA9" t="s">
        <v>258</v>
      </c>
      <c r="AB9" t="s">
        <v>272</v>
      </c>
      <c r="AC9">
        <v>1187</v>
      </c>
      <c r="AE9" s="41"/>
      <c r="AG9" t="str">
        <f t="shared" si="0"/>
        <v>1571**GT4</v>
      </c>
      <c r="AH9" t="str">
        <f>'[7]0604'!AF9</f>
        <v>1571**GT4</v>
      </c>
      <c r="AI9">
        <f t="shared" si="1"/>
        <v>0</v>
      </c>
      <c r="AL9" s="32"/>
      <c r="AM9">
        <f t="shared" si="2"/>
        <v>776</v>
      </c>
      <c r="AN9" s="40">
        <f t="shared" si="3"/>
        <v>0.755</v>
      </c>
      <c r="AO9" s="32">
        <f t="shared" si="4"/>
        <v>9755.339</v>
      </c>
    </row>
    <row r="10" spans="1:41" ht="12.75">
      <c r="A10" t="s">
        <v>180</v>
      </c>
      <c r="B10" t="s">
        <v>396</v>
      </c>
      <c r="C10">
        <v>1571</v>
      </c>
      <c r="D10" t="s">
        <v>401</v>
      </c>
      <c r="F10">
        <v>0.47</v>
      </c>
      <c r="G10">
        <v>7</v>
      </c>
      <c r="I10">
        <v>0.056</v>
      </c>
      <c r="J10">
        <v>0.012</v>
      </c>
      <c r="S10">
        <v>368.911</v>
      </c>
      <c r="T10" t="s">
        <v>398</v>
      </c>
      <c r="U10" t="s">
        <v>245</v>
      </c>
      <c r="V10" t="s">
        <v>399</v>
      </c>
      <c r="W10" t="s">
        <v>232</v>
      </c>
      <c r="X10" t="s">
        <v>240</v>
      </c>
      <c r="Y10" s="53">
        <f>INDEX('[6]MD'!$X$3:$X71,MATCH(AG10,'[6]MD'!$AD$3:$AD$64,0),1)</f>
        <v>0</v>
      </c>
      <c r="Z10" t="s">
        <v>274</v>
      </c>
      <c r="AA10" t="s">
        <v>258</v>
      </c>
      <c r="AB10" t="s">
        <v>272</v>
      </c>
      <c r="AC10">
        <v>1354</v>
      </c>
      <c r="AE10" s="41"/>
      <c r="AG10" t="str">
        <f t="shared" si="0"/>
        <v>1571**GT5</v>
      </c>
      <c r="AH10" t="str">
        <f>'[7]0604'!AF10</f>
        <v>1571**GT5</v>
      </c>
      <c r="AI10">
        <f t="shared" si="1"/>
        <v>0</v>
      </c>
      <c r="AL10" s="32"/>
      <c r="AM10">
        <f t="shared" si="2"/>
        <v>7</v>
      </c>
      <c r="AN10" s="40">
        <f t="shared" si="3"/>
        <v>0.012</v>
      </c>
      <c r="AO10" s="32">
        <f t="shared" si="4"/>
        <v>368.911</v>
      </c>
    </row>
    <row r="11" spans="1:41" ht="12.75">
      <c r="A11" t="s">
        <v>180</v>
      </c>
      <c r="B11" t="s">
        <v>396</v>
      </c>
      <c r="C11">
        <v>1571</v>
      </c>
      <c r="D11" t="s">
        <v>402</v>
      </c>
      <c r="F11">
        <v>9.88</v>
      </c>
      <c r="G11">
        <v>822</v>
      </c>
      <c r="I11">
        <v>0.168</v>
      </c>
      <c r="J11">
        <v>0.986</v>
      </c>
      <c r="S11">
        <v>11666.486</v>
      </c>
      <c r="T11" t="s">
        <v>398</v>
      </c>
      <c r="U11" t="s">
        <v>245</v>
      </c>
      <c r="V11" t="s">
        <v>399</v>
      </c>
      <c r="W11" t="s">
        <v>232</v>
      </c>
      <c r="X11" t="s">
        <v>240</v>
      </c>
      <c r="Y11" s="53">
        <f>INDEX('[6]MD'!$X$3:$X72,MATCH(AG11,'[6]MD'!$AD$3:$AD$64,0),1)</f>
        <v>0</v>
      </c>
      <c r="Z11" t="s">
        <v>274</v>
      </c>
      <c r="AA11" t="s">
        <v>258</v>
      </c>
      <c r="AB11" t="s">
        <v>272</v>
      </c>
      <c r="AC11">
        <v>1354</v>
      </c>
      <c r="AE11" s="41"/>
      <c r="AG11" t="str">
        <f t="shared" si="0"/>
        <v>1571**GT6</v>
      </c>
      <c r="AH11" t="str">
        <f>'[7]0604'!AF11</f>
        <v>1571**GT6</v>
      </c>
      <c r="AI11">
        <f t="shared" si="1"/>
        <v>0</v>
      </c>
      <c r="AL11" s="32"/>
      <c r="AM11">
        <f t="shared" si="2"/>
        <v>822</v>
      </c>
      <c r="AN11" s="40">
        <f t="shared" si="3"/>
        <v>0.986</v>
      </c>
      <c r="AO11" s="32">
        <f t="shared" si="4"/>
        <v>11666.486</v>
      </c>
    </row>
    <row r="12" spans="1:41" ht="12.75">
      <c r="A12" t="s">
        <v>180</v>
      </c>
      <c r="B12" t="s">
        <v>396</v>
      </c>
      <c r="C12">
        <v>1571</v>
      </c>
      <c r="D12">
        <v>1</v>
      </c>
      <c r="E12" t="s">
        <v>403</v>
      </c>
      <c r="F12">
        <v>24</v>
      </c>
      <c r="G12">
        <v>7606</v>
      </c>
      <c r="H12" s="59">
        <f>'[6]MD'!G12</f>
        <v>7211</v>
      </c>
      <c r="I12">
        <v>0.424</v>
      </c>
      <c r="J12">
        <v>16.156</v>
      </c>
      <c r="K12" s="59">
        <f>'[6]MD'!R12</f>
        <v>20.783</v>
      </c>
      <c r="L12" s="17">
        <f>$J12-K12</f>
        <v>-4.6270000000000024</v>
      </c>
      <c r="S12">
        <v>76148.4</v>
      </c>
      <c r="T12" t="s">
        <v>398</v>
      </c>
      <c r="U12" t="s">
        <v>245</v>
      </c>
      <c r="V12" t="s">
        <v>399</v>
      </c>
      <c r="W12" t="s">
        <v>232</v>
      </c>
      <c r="X12" t="s">
        <v>287</v>
      </c>
      <c r="Y12" s="53" t="str">
        <f>INDEX('[6]MD'!$X$3:$X73,MATCH(AG12,'[6]MD'!$AD$3:$AD$64,0),1)</f>
        <v>CB</v>
      </c>
      <c r="Z12" t="s">
        <v>356</v>
      </c>
      <c r="AA12" t="s">
        <v>274</v>
      </c>
      <c r="AB12" t="s">
        <v>375</v>
      </c>
      <c r="AC12">
        <v>3130</v>
      </c>
      <c r="AE12" s="29"/>
      <c r="AG12" t="str">
        <f t="shared" si="0"/>
        <v>15711</v>
      </c>
      <c r="AH12" t="str">
        <f>'[7]0604'!AF12</f>
        <v>15711</v>
      </c>
      <c r="AI12">
        <f t="shared" si="1"/>
        <v>0</v>
      </c>
      <c r="AJ12">
        <v>6119</v>
      </c>
      <c r="AK12">
        <v>11.17</v>
      </c>
      <c r="AL12" s="32">
        <v>59624.95</v>
      </c>
      <c r="AM12">
        <f t="shared" si="2"/>
        <v>1487</v>
      </c>
      <c r="AN12" s="40">
        <f t="shared" si="3"/>
        <v>4.985999999999999</v>
      </c>
      <c r="AO12" s="32">
        <f t="shared" si="4"/>
        <v>16523.449999999997</v>
      </c>
    </row>
    <row r="13" spans="1:41" ht="12.75">
      <c r="A13" t="s">
        <v>180</v>
      </c>
      <c r="B13" t="s">
        <v>396</v>
      </c>
      <c r="C13">
        <v>1571</v>
      </c>
      <c r="D13">
        <v>2</v>
      </c>
      <c r="E13" t="s">
        <v>404</v>
      </c>
      <c r="F13">
        <v>24</v>
      </c>
      <c r="G13">
        <v>8068</v>
      </c>
      <c r="H13" s="59">
        <f>'[6]MD'!G13</f>
        <v>6484</v>
      </c>
      <c r="I13">
        <v>0.424</v>
      </c>
      <c r="J13">
        <v>17.137</v>
      </c>
      <c r="K13" s="59">
        <f>'[6]MD'!R13</f>
        <v>19.138</v>
      </c>
      <c r="L13" s="17">
        <f>$J13-K13</f>
        <v>-2.0010000000000012</v>
      </c>
      <c r="S13">
        <v>80780.9</v>
      </c>
      <c r="T13" t="s">
        <v>398</v>
      </c>
      <c r="U13" t="s">
        <v>245</v>
      </c>
      <c r="V13" t="s">
        <v>399</v>
      </c>
      <c r="W13" t="s">
        <v>232</v>
      </c>
      <c r="X13" t="s">
        <v>287</v>
      </c>
      <c r="Y13" s="53" t="str">
        <f>INDEX('[6]MD'!$X$3:$X74,MATCH(AG13,'[6]MD'!$AD$3:$AD$64,0),1)</f>
        <v>CB</v>
      </c>
      <c r="Z13" t="s">
        <v>356</v>
      </c>
      <c r="AA13" t="s">
        <v>274</v>
      </c>
      <c r="AB13" t="s">
        <v>375</v>
      </c>
      <c r="AC13">
        <v>3130</v>
      </c>
      <c r="AE13" s="29"/>
      <c r="AG13" t="str">
        <f t="shared" si="0"/>
        <v>15712</v>
      </c>
      <c r="AH13" t="str">
        <f>'[7]0604'!AF13</f>
        <v>15712</v>
      </c>
      <c r="AI13">
        <f t="shared" si="1"/>
        <v>0</v>
      </c>
      <c r="AJ13">
        <v>6106</v>
      </c>
      <c r="AK13">
        <v>11.142</v>
      </c>
      <c r="AL13" s="32">
        <v>59501.25</v>
      </c>
      <c r="AM13">
        <f t="shared" si="2"/>
        <v>1962</v>
      </c>
      <c r="AN13" s="40">
        <f t="shared" si="3"/>
        <v>5.995000000000001</v>
      </c>
      <c r="AO13" s="32">
        <f t="shared" si="4"/>
        <v>21279.649999999994</v>
      </c>
    </row>
    <row r="14" spans="1:41" ht="12.75">
      <c r="A14" t="s">
        <v>180</v>
      </c>
      <c r="B14" t="s">
        <v>396</v>
      </c>
      <c r="C14">
        <v>1571</v>
      </c>
      <c r="D14">
        <v>3</v>
      </c>
      <c r="F14">
        <v>21.42</v>
      </c>
      <c r="G14">
        <v>9974</v>
      </c>
      <c r="H14">
        <f>'[6]MD'!G21</f>
        <v>3925</v>
      </c>
      <c r="I14">
        <v>0.251</v>
      </c>
      <c r="J14">
        <v>17.354</v>
      </c>
      <c r="S14">
        <v>124235.389</v>
      </c>
      <c r="T14" t="s">
        <v>398</v>
      </c>
      <c r="U14" t="s">
        <v>245</v>
      </c>
      <c r="V14" t="s">
        <v>399</v>
      </c>
      <c r="W14" t="s">
        <v>232</v>
      </c>
      <c r="X14" t="s">
        <v>261</v>
      </c>
      <c r="Y14" s="53" t="str">
        <f>INDEX('[6]MD'!$X$3:$X75,MATCH(AG14,'[6]MD'!$AD$3:$AD$64,0),1)</f>
        <v>LFB</v>
      </c>
      <c r="Z14" t="s">
        <v>241</v>
      </c>
      <c r="AA14" t="s">
        <v>274</v>
      </c>
      <c r="AC14">
        <v>6970</v>
      </c>
      <c r="AE14" s="41"/>
      <c r="AG14" t="str">
        <f t="shared" si="0"/>
        <v>15713</v>
      </c>
      <c r="AH14" t="str">
        <f>'[7]0604'!AF14</f>
        <v>15713</v>
      </c>
      <c r="AI14">
        <f t="shared" si="1"/>
        <v>0</v>
      </c>
      <c r="AL14" s="32"/>
      <c r="AM14">
        <f t="shared" si="2"/>
        <v>9974</v>
      </c>
      <c r="AN14" s="40">
        <f t="shared" si="3"/>
        <v>17.354</v>
      </c>
      <c r="AO14" s="32">
        <f t="shared" si="4"/>
        <v>124235.389</v>
      </c>
    </row>
    <row r="15" spans="1:41" ht="12.75">
      <c r="A15" t="s">
        <v>180</v>
      </c>
      <c r="B15" t="s">
        <v>396</v>
      </c>
      <c r="C15">
        <v>1571</v>
      </c>
      <c r="D15">
        <v>4</v>
      </c>
      <c r="F15">
        <v>22.23</v>
      </c>
      <c r="G15">
        <v>9758</v>
      </c>
      <c r="H15">
        <f>'[6]MD'!G22</f>
        <v>2005</v>
      </c>
      <c r="I15">
        <v>0.226</v>
      </c>
      <c r="J15">
        <v>16.104</v>
      </c>
      <c r="S15">
        <v>125208.03</v>
      </c>
      <c r="T15" t="s">
        <v>398</v>
      </c>
      <c r="U15" t="s">
        <v>245</v>
      </c>
      <c r="V15" t="s">
        <v>399</v>
      </c>
      <c r="W15" t="s">
        <v>232</v>
      </c>
      <c r="X15" t="s">
        <v>261</v>
      </c>
      <c r="Y15" s="53" t="str">
        <f>INDEX('[6]MD'!$X$3:$X76,MATCH(AG15,'[6]MD'!$AD$3:$AD$64,0),1)</f>
        <v>LFB</v>
      </c>
      <c r="Z15" t="s">
        <v>241</v>
      </c>
      <c r="AA15" t="s">
        <v>274</v>
      </c>
      <c r="AB15" t="s">
        <v>288</v>
      </c>
      <c r="AC15">
        <v>6638</v>
      </c>
      <c r="AE15" s="41"/>
      <c r="AG15" t="str">
        <f t="shared" si="0"/>
        <v>15714</v>
      </c>
      <c r="AH15" t="str">
        <f>'[7]0604'!AF15</f>
        <v>15714</v>
      </c>
      <c r="AI15">
        <f t="shared" si="1"/>
        <v>0</v>
      </c>
      <c r="AL15" s="32"/>
      <c r="AM15">
        <f t="shared" si="2"/>
        <v>9758</v>
      </c>
      <c r="AN15" s="40">
        <f t="shared" si="3"/>
        <v>16.104</v>
      </c>
      <c r="AO15" s="32">
        <f t="shared" si="4"/>
        <v>125208.03</v>
      </c>
    </row>
    <row r="16" spans="1:41" ht="12.75">
      <c r="A16" t="s">
        <v>180</v>
      </c>
      <c r="B16" t="s">
        <v>396</v>
      </c>
      <c r="C16">
        <v>1571</v>
      </c>
      <c r="D16" t="s">
        <v>405</v>
      </c>
      <c r="F16">
        <v>13</v>
      </c>
      <c r="G16">
        <v>267</v>
      </c>
      <c r="H16">
        <f>'[6]MD'!G23</f>
        <v>1919</v>
      </c>
      <c r="I16">
        <v>1.2</v>
      </c>
      <c r="J16">
        <v>3.276</v>
      </c>
      <c r="S16">
        <v>5460</v>
      </c>
      <c r="T16" t="s">
        <v>398</v>
      </c>
      <c r="U16" t="s">
        <v>245</v>
      </c>
      <c r="V16" t="s">
        <v>406</v>
      </c>
      <c r="W16" t="s">
        <v>232</v>
      </c>
      <c r="X16" t="s">
        <v>240</v>
      </c>
      <c r="Y16" s="53">
        <f>INDEX('[6]MD'!$X$3:$X77,MATCH(AG16,'[6]MD'!$AD$3:$AD$64,0),1)</f>
        <v>0</v>
      </c>
      <c r="Z16" t="s">
        <v>258</v>
      </c>
      <c r="AC16">
        <v>420</v>
      </c>
      <c r="AE16" s="29"/>
      <c r="AG16" t="str">
        <f t="shared" si="0"/>
        <v>1571GT2</v>
      </c>
      <c r="AH16" t="str">
        <f>'[7]0604'!AF16</f>
        <v>1571GT2</v>
      </c>
      <c r="AI16">
        <f t="shared" si="1"/>
        <v>0</v>
      </c>
      <c r="AL16" s="32"/>
      <c r="AM16">
        <f t="shared" si="2"/>
        <v>267</v>
      </c>
      <c r="AN16" s="40">
        <f t="shared" si="3"/>
        <v>3.276</v>
      </c>
      <c r="AO16" s="32">
        <f t="shared" si="4"/>
        <v>5460</v>
      </c>
    </row>
    <row r="17" spans="1:41" ht="12.75">
      <c r="A17" t="s">
        <v>180</v>
      </c>
      <c r="B17" t="s">
        <v>396</v>
      </c>
      <c r="C17">
        <v>1571</v>
      </c>
      <c r="D17" t="s">
        <v>407</v>
      </c>
      <c r="F17">
        <v>12</v>
      </c>
      <c r="G17">
        <v>738</v>
      </c>
      <c r="I17">
        <v>0.256</v>
      </c>
      <c r="J17">
        <v>1.197</v>
      </c>
      <c r="S17">
        <v>9353</v>
      </c>
      <c r="T17" t="s">
        <v>398</v>
      </c>
      <c r="U17" t="s">
        <v>245</v>
      </c>
      <c r="V17" t="s">
        <v>408</v>
      </c>
      <c r="W17" t="s">
        <v>232</v>
      </c>
      <c r="X17" t="s">
        <v>240</v>
      </c>
      <c r="Y17" s="53">
        <f>INDEX('[6]MD'!$X$3:$X78,MATCH(AG17,'[6]MD'!$AD$3:$AD$64,0),1)</f>
        <v>0</v>
      </c>
      <c r="Z17" t="s">
        <v>274</v>
      </c>
      <c r="AA17" t="s">
        <v>258</v>
      </c>
      <c r="AB17" t="s">
        <v>272</v>
      </c>
      <c r="AC17">
        <v>940</v>
      </c>
      <c r="AE17" s="41"/>
      <c r="AG17" t="str">
        <f t="shared" si="0"/>
        <v>1571SMECO</v>
      </c>
      <c r="AH17" t="str">
        <f>'[7]0604'!AF17</f>
        <v>1571SMECO</v>
      </c>
      <c r="AI17">
        <f t="shared" si="1"/>
        <v>0</v>
      </c>
      <c r="AL17" s="32"/>
      <c r="AM17">
        <f t="shared" si="2"/>
        <v>738</v>
      </c>
      <c r="AN17" s="40">
        <f t="shared" si="3"/>
        <v>1.197</v>
      </c>
      <c r="AO17" s="32">
        <f t="shared" si="4"/>
        <v>9353</v>
      </c>
    </row>
    <row r="18" spans="1:41" ht="12.75">
      <c r="A18" t="s">
        <v>180</v>
      </c>
      <c r="B18" t="s">
        <v>409</v>
      </c>
      <c r="C18">
        <v>1572</v>
      </c>
      <c r="D18">
        <v>1</v>
      </c>
      <c r="E18" t="s">
        <v>410</v>
      </c>
      <c r="F18">
        <v>24</v>
      </c>
      <c r="G18">
        <v>4079</v>
      </c>
      <c r="H18" s="59">
        <f>'[6]MD'!G19</f>
        <v>3759</v>
      </c>
      <c r="I18">
        <v>0.263</v>
      </c>
      <c r="J18">
        <v>4.956</v>
      </c>
      <c r="K18" s="59">
        <f>'[6]MD'!R19</f>
        <v>7.551</v>
      </c>
      <c r="L18" s="17">
        <f>$J18-K18</f>
        <v>-2.5949999999999998</v>
      </c>
      <c r="S18">
        <v>37945.44</v>
      </c>
      <c r="T18" t="s">
        <v>411</v>
      </c>
      <c r="U18" t="s">
        <v>245</v>
      </c>
      <c r="V18" t="s">
        <v>406</v>
      </c>
      <c r="W18" t="s">
        <v>232</v>
      </c>
      <c r="X18" t="s">
        <v>261</v>
      </c>
      <c r="Y18" s="53" t="str">
        <f>INDEX('[6]MD'!$X$3:$X79,MATCH(AG18,'[6]MD'!$AD$3:$AD$64,0),1)</f>
        <v>CB</v>
      </c>
      <c r="Z18" t="s">
        <v>356</v>
      </c>
      <c r="AB18" t="s">
        <v>263</v>
      </c>
      <c r="AC18">
        <v>1646</v>
      </c>
      <c r="AE18" s="29"/>
      <c r="AG18" t="str">
        <f t="shared" si="0"/>
        <v>15721</v>
      </c>
      <c r="AH18" t="str">
        <f>'[7]0604'!AF18</f>
        <v>15721</v>
      </c>
      <c r="AI18">
        <f t="shared" si="1"/>
        <v>0</v>
      </c>
      <c r="AJ18">
        <v>2675</v>
      </c>
      <c r="AK18">
        <v>3.511</v>
      </c>
      <c r="AL18" s="32">
        <v>23505.871</v>
      </c>
      <c r="AM18">
        <f t="shared" si="2"/>
        <v>1404</v>
      </c>
      <c r="AN18" s="40">
        <f t="shared" si="3"/>
        <v>1.4450000000000003</v>
      </c>
      <c r="AO18" s="32">
        <f t="shared" si="4"/>
        <v>14439.569000000003</v>
      </c>
    </row>
    <row r="19" spans="1:41" ht="12.75">
      <c r="A19" t="s">
        <v>180</v>
      </c>
      <c r="B19" t="s">
        <v>409</v>
      </c>
      <c r="C19">
        <v>1572</v>
      </c>
      <c r="D19">
        <v>2</v>
      </c>
      <c r="E19" t="s">
        <v>410</v>
      </c>
      <c r="F19">
        <v>24</v>
      </c>
      <c r="G19">
        <v>4299</v>
      </c>
      <c r="H19" s="59">
        <f>'[6]MD'!G20</f>
        <v>2724</v>
      </c>
      <c r="I19">
        <v>0.263</v>
      </c>
      <c r="J19">
        <v>5.233</v>
      </c>
      <c r="K19" s="59">
        <f>'[6]MD'!R20</f>
        <v>5.752</v>
      </c>
      <c r="L19" s="17">
        <f>$J19-K19</f>
        <v>-0.5190000000000001</v>
      </c>
      <c r="S19">
        <v>39962.331</v>
      </c>
      <c r="T19" t="s">
        <v>411</v>
      </c>
      <c r="U19" t="s">
        <v>245</v>
      </c>
      <c r="V19" t="s">
        <v>406</v>
      </c>
      <c r="W19" t="s">
        <v>232</v>
      </c>
      <c r="X19" t="s">
        <v>261</v>
      </c>
      <c r="Y19" s="53" t="str">
        <f>INDEX('[6]MD'!$X$3:$X80,MATCH(AG19,'[6]MD'!$AD$3:$AD$64,0),1)</f>
        <v>CB</v>
      </c>
      <c r="Z19" t="s">
        <v>356</v>
      </c>
      <c r="AB19" t="s">
        <v>263</v>
      </c>
      <c r="AC19">
        <v>1646</v>
      </c>
      <c r="AE19" s="29"/>
      <c r="AG19" t="str">
        <f t="shared" si="0"/>
        <v>15722</v>
      </c>
      <c r="AH19" t="str">
        <f>'[7]0604'!AF19</f>
        <v>15722</v>
      </c>
      <c r="AI19">
        <f t="shared" si="1"/>
        <v>0</v>
      </c>
      <c r="AJ19">
        <v>2962</v>
      </c>
      <c r="AK19">
        <v>3.887</v>
      </c>
      <c r="AL19" s="32">
        <v>26011.368</v>
      </c>
      <c r="AM19">
        <f t="shared" si="2"/>
        <v>1337</v>
      </c>
      <c r="AN19" s="40">
        <f t="shared" si="3"/>
        <v>1.3459999999999996</v>
      </c>
      <c r="AO19" s="32">
        <f t="shared" si="4"/>
        <v>13950.963</v>
      </c>
    </row>
    <row r="20" spans="1:41" ht="12.75">
      <c r="A20" t="s">
        <v>180</v>
      </c>
      <c r="B20" t="s">
        <v>409</v>
      </c>
      <c r="C20">
        <v>1572</v>
      </c>
      <c r="D20">
        <v>3</v>
      </c>
      <c r="E20" t="s">
        <v>412</v>
      </c>
      <c r="F20">
        <v>24</v>
      </c>
      <c r="G20">
        <v>4408</v>
      </c>
      <c r="H20" s="59">
        <f>'[6]MD'!G21</f>
        <v>3925</v>
      </c>
      <c r="I20">
        <v>0.264</v>
      </c>
      <c r="J20">
        <v>5.278</v>
      </c>
      <c r="K20" s="59">
        <f>'[6]MD'!R21</f>
        <v>8.868</v>
      </c>
      <c r="L20" s="17">
        <f>$J20-K20</f>
        <v>-3.5900000000000007</v>
      </c>
      <c r="S20">
        <v>40128.334</v>
      </c>
      <c r="T20" t="s">
        <v>411</v>
      </c>
      <c r="U20" t="s">
        <v>245</v>
      </c>
      <c r="V20" t="s">
        <v>406</v>
      </c>
      <c r="W20" t="s">
        <v>232</v>
      </c>
      <c r="X20" t="s">
        <v>261</v>
      </c>
      <c r="Y20" s="53" t="str">
        <f>INDEX('[6]MD'!$X$3:$X81,MATCH(AG20,'[6]MD'!$AD$3:$AD$64,0),1)</f>
        <v>CB</v>
      </c>
      <c r="Z20" t="s">
        <v>356</v>
      </c>
      <c r="AB20" t="s">
        <v>263</v>
      </c>
      <c r="AC20">
        <v>1646</v>
      </c>
      <c r="AE20" s="29"/>
      <c r="AG20" t="str">
        <f t="shared" si="0"/>
        <v>15723</v>
      </c>
      <c r="AH20" t="str">
        <f>'[7]0604'!AF20</f>
        <v>15723</v>
      </c>
      <c r="AI20">
        <f t="shared" si="1"/>
        <v>0</v>
      </c>
      <c r="AJ20">
        <v>2957</v>
      </c>
      <c r="AK20">
        <v>3.98</v>
      </c>
      <c r="AL20" s="32">
        <v>26624.271</v>
      </c>
      <c r="AM20">
        <f t="shared" si="2"/>
        <v>1451</v>
      </c>
      <c r="AN20" s="40">
        <f t="shared" si="3"/>
        <v>1.2979999999999996</v>
      </c>
      <c r="AO20" s="32">
        <f t="shared" si="4"/>
        <v>13504.063000000002</v>
      </c>
    </row>
    <row r="21" spans="1:41" ht="12.75">
      <c r="A21" t="s">
        <v>180</v>
      </c>
      <c r="B21" t="s">
        <v>409</v>
      </c>
      <c r="C21">
        <v>1572</v>
      </c>
      <c r="D21" t="s">
        <v>405</v>
      </c>
      <c r="F21">
        <v>12.33</v>
      </c>
      <c r="G21">
        <v>1576</v>
      </c>
      <c r="I21">
        <v>0.12</v>
      </c>
      <c r="J21">
        <v>0.182</v>
      </c>
      <c r="S21">
        <v>3027.676</v>
      </c>
      <c r="T21" t="s">
        <v>411</v>
      </c>
      <c r="U21" t="s">
        <v>245</v>
      </c>
      <c r="V21" t="s">
        <v>406</v>
      </c>
      <c r="W21" t="s">
        <v>232</v>
      </c>
      <c r="X21" t="s">
        <v>240</v>
      </c>
      <c r="Y21" s="53">
        <f>INDEX('[6]MD'!$X$3:$X82,MATCH(AG21,'[6]MD'!$AD$3:$AD$64,0),1)</f>
        <v>0</v>
      </c>
      <c r="Z21" t="s">
        <v>274</v>
      </c>
      <c r="AA21" t="s">
        <v>258</v>
      </c>
      <c r="AB21" t="s">
        <v>272</v>
      </c>
      <c r="AC21">
        <v>1825</v>
      </c>
      <c r="AE21" s="41"/>
      <c r="AG21" t="str">
        <f t="shared" si="0"/>
        <v>1572GT2</v>
      </c>
      <c r="AH21" t="str">
        <f>'[7]0604'!AF21</f>
        <v>1572GT2</v>
      </c>
      <c r="AI21">
        <f t="shared" si="1"/>
        <v>0</v>
      </c>
      <c r="AL21" s="32"/>
      <c r="AM21">
        <f t="shared" si="2"/>
        <v>1576</v>
      </c>
      <c r="AN21" s="40">
        <f t="shared" si="3"/>
        <v>0.182</v>
      </c>
      <c r="AO21" s="32">
        <f t="shared" si="4"/>
        <v>3027.676</v>
      </c>
    </row>
    <row r="22" spans="1:41" ht="12.75">
      <c r="A22" t="s">
        <v>180</v>
      </c>
      <c r="B22" t="s">
        <v>409</v>
      </c>
      <c r="C22">
        <v>1572</v>
      </c>
      <c r="D22" t="s">
        <v>413</v>
      </c>
      <c r="F22">
        <v>12.55</v>
      </c>
      <c r="G22">
        <v>1446</v>
      </c>
      <c r="I22">
        <v>0.128</v>
      </c>
      <c r="J22">
        <v>0.201</v>
      </c>
      <c r="S22">
        <v>3137.155</v>
      </c>
      <c r="T22" t="s">
        <v>411</v>
      </c>
      <c r="U22" t="s">
        <v>245</v>
      </c>
      <c r="V22" t="s">
        <v>406</v>
      </c>
      <c r="W22" t="s">
        <v>232</v>
      </c>
      <c r="X22" t="s">
        <v>240</v>
      </c>
      <c r="Y22" s="53">
        <f>INDEX('[6]MD'!$X$3:$X83,MATCH(AG22,'[6]MD'!$AD$3:$AD$64,0),1)</f>
        <v>0</v>
      </c>
      <c r="Z22" t="s">
        <v>274</v>
      </c>
      <c r="AA22" t="s">
        <v>258</v>
      </c>
      <c r="AB22" t="s">
        <v>272</v>
      </c>
      <c r="AC22">
        <v>1825</v>
      </c>
      <c r="AE22" s="41"/>
      <c r="AG22" t="str">
        <f t="shared" si="0"/>
        <v>1572GT3</v>
      </c>
      <c r="AH22" t="str">
        <f>'[7]0604'!AF22</f>
        <v>1572GT3</v>
      </c>
      <c r="AI22">
        <f t="shared" si="1"/>
        <v>0</v>
      </c>
      <c r="AL22" s="32"/>
      <c r="AM22">
        <f t="shared" si="2"/>
        <v>1446</v>
      </c>
      <c r="AN22" s="40">
        <f t="shared" si="3"/>
        <v>0.201</v>
      </c>
      <c r="AO22" s="32">
        <f t="shared" si="4"/>
        <v>3137.155</v>
      </c>
    </row>
    <row r="23" spans="1:41" ht="12.75">
      <c r="A23" t="s">
        <v>180</v>
      </c>
      <c r="B23" t="s">
        <v>414</v>
      </c>
      <c r="C23">
        <v>1554</v>
      </c>
      <c r="D23">
        <v>1</v>
      </c>
      <c r="F23">
        <v>24</v>
      </c>
      <c r="G23">
        <v>2160</v>
      </c>
      <c r="I23">
        <v>0.282</v>
      </c>
      <c r="J23">
        <v>2.478</v>
      </c>
      <c r="S23">
        <v>16901.1</v>
      </c>
      <c r="T23" t="s">
        <v>389</v>
      </c>
      <c r="U23" t="s">
        <v>245</v>
      </c>
      <c r="V23" t="s">
        <v>390</v>
      </c>
      <c r="W23" t="s">
        <v>232</v>
      </c>
      <c r="X23" t="s">
        <v>287</v>
      </c>
      <c r="Y23" s="53" t="str">
        <f>INDEX('[6]MD'!$X$3:$X84,MATCH(AG23,'[6]MD'!$AD$3:$AD$64,0),1)</f>
        <v>LFB</v>
      </c>
      <c r="Z23" t="s">
        <v>271</v>
      </c>
      <c r="AA23" t="s">
        <v>274</v>
      </c>
      <c r="AC23">
        <v>1337</v>
      </c>
      <c r="AE23" s="41"/>
      <c r="AG23" t="str">
        <f t="shared" si="0"/>
        <v>15541</v>
      </c>
      <c r="AH23" t="str">
        <f>'[7]0604'!AF23</f>
        <v>15541</v>
      </c>
      <c r="AI23">
        <f t="shared" si="1"/>
        <v>0</v>
      </c>
      <c r="AL23" s="32"/>
      <c r="AM23">
        <f t="shared" si="2"/>
        <v>2160</v>
      </c>
      <c r="AN23" s="40">
        <f t="shared" si="3"/>
        <v>2.478</v>
      </c>
      <c r="AO23" s="32">
        <f t="shared" si="4"/>
        <v>16901.1</v>
      </c>
    </row>
    <row r="24" spans="1:41" ht="12.75">
      <c r="A24" t="s">
        <v>180</v>
      </c>
      <c r="B24" t="s">
        <v>414</v>
      </c>
      <c r="C24">
        <v>1554</v>
      </c>
      <c r="D24">
        <v>2</v>
      </c>
      <c r="F24">
        <v>24</v>
      </c>
      <c r="G24">
        <v>3169</v>
      </c>
      <c r="H24" s="59">
        <f>'[6]MD'!G26</f>
        <v>2679</v>
      </c>
      <c r="I24">
        <v>0.467</v>
      </c>
      <c r="J24">
        <v>8.129</v>
      </c>
      <c r="K24" s="59">
        <f>'[6]MD'!R26</f>
        <v>7.744</v>
      </c>
      <c r="L24" s="17">
        <f>$J24-K24</f>
        <v>0.3849999999999998</v>
      </c>
      <c r="S24">
        <v>34778.5</v>
      </c>
      <c r="T24" t="s">
        <v>389</v>
      </c>
      <c r="U24" t="s">
        <v>245</v>
      </c>
      <c r="V24" t="s">
        <v>390</v>
      </c>
      <c r="W24" t="s">
        <v>232</v>
      </c>
      <c r="X24" t="s">
        <v>287</v>
      </c>
      <c r="Y24" s="53" t="str">
        <f>INDEX('[6]MD'!$X$3:$X85,MATCH(AG24,'[6]MD'!$AD$3:$AD$64,0),1)</f>
        <v>CB</v>
      </c>
      <c r="Z24" t="s">
        <v>356</v>
      </c>
      <c r="AB24" t="s">
        <v>375</v>
      </c>
      <c r="AC24">
        <v>1789</v>
      </c>
      <c r="AE24" s="29"/>
      <c r="AG24" t="str">
        <f t="shared" si="0"/>
        <v>15542</v>
      </c>
      <c r="AH24" t="str">
        <f>'[7]0604'!AF24</f>
        <v>15542</v>
      </c>
      <c r="AI24">
        <f t="shared" si="1"/>
        <v>0</v>
      </c>
      <c r="AJ24">
        <v>1779</v>
      </c>
      <c r="AK24">
        <v>5.439</v>
      </c>
      <c r="AL24" s="32">
        <v>28187.6</v>
      </c>
      <c r="AM24">
        <f t="shared" si="2"/>
        <v>1390</v>
      </c>
      <c r="AN24" s="40">
        <f t="shared" si="3"/>
        <v>2.6899999999999995</v>
      </c>
      <c r="AO24" s="32">
        <f t="shared" si="4"/>
        <v>6590.9000000000015</v>
      </c>
    </row>
    <row r="25" spans="1:41" ht="12.75">
      <c r="A25" t="s">
        <v>180</v>
      </c>
      <c r="B25" t="s">
        <v>414</v>
      </c>
      <c r="C25">
        <v>1554</v>
      </c>
      <c r="D25">
        <v>3</v>
      </c>
      <c r="F25">
        <v>24</v>
      </c>
      <c r="G25">
        <v>6543</v>
      </c>
      <c r="H25" s="59">
        <f>'[6]MD'!G27</f>
        <v>7166</v>
      </c>
      <c r="I25">
        <v>0.048</v>
      </c>
      <c r="J25">
        <v>1.538</v>
      </c>
      <c r="K25" s="59">
        <f>'[6]MD'!R27</f>
        <v>2.154</v>
      </c>
      <c r="L25" s="17">
        <f>$J25-K25</f>
        <v>-0.6159999999999999</v>
      </c>
      <c r="S25">
        <v>63678.9</v>
      </c>
      <c r="T25" t="s">
        <v>389</v>
      </c>
      <c r="U25" t="s">
        <v>245</v>
      </c>
      <c r="V25" t="s">
        <v>390</v>
      </c>
      <c r="W25" t="s">
        <v>232</v>
      </c>
      <c r="X25" t="s">
        <v>287</v>
      </c>
      <c r="Y25" s="53" t="str">
        <f>INDEX('[6]MD'!$X$3:$X86,MATCH(AG25,'[6]MD'!$AD$3:$AD$64,0),1)</f>
        <v>CB</v>
      </c>
      <c r="Z25" t="s">
        <v>356</v>
      </c>
      <c r="AB25" t="s">
        <v>391</v>
      </c>
      <c r="AC25">
        <v>2740</v>
      </c>
      <c r="AE25" s="29"/>
      <c r="AG25" t="str">
        <f t="shared" si="0"/>
        <v>15543</v>
      </c>
      <c r="AH25" t="str">
        <f>'[7]0604'!AF25</f>
        <v>15543</v>
      </c>
      <c r="AI25">
        <f t="shared" si="1"/>
        <v>0</v>
      </c>
      <c r="AJ25">
        <v>6215</v>
      </c>
      <c r="AK25">
        <v>2.743</v>
      </c>
      <c r="AL25" s="32">
        <v>60973.4</v>
      </c>
      <c r="AM25">
        <f t="shared" si="2"/>
        <v>328</v>
      </c>
      <c r="AN25" s="40">
        <f t="shared" si="3"/>
        <v>-1.2049999999999998</v>
      </c>
      <c r="AO25" s="32">
        <f t="shared" si="4"/>
        <v>2705.5</v>
      </c>
    </row>
    <row r="26" spans="1:41" ht="12.75">
      <c r="A26" t="s">
        <v>180</v>
      </c>
      <c r="B26" t="s">
        <v>414</v>
      </c>
      <c r="C26">
        <v>1554</v>
      </c>
      <c r="D26">
        <v>4</v>
      </c>
      <c r="F26">
        <v>23.25</v>
      </c>
      <c r="G26">
        <v>6046</v>
      </c>
      <c r="I26">
        <v>0.26</v>
      </c>
      <c r="J26">
        <v>9.934</v>
      </c>
      <c r="S26">
        <v>73160.1</v>
      </c>
      <c r="T26" t="s">
        <v>389</v>
      </c>
      <c r="U26" t="s">
        <v>245</v>
      </c>
      <c r="V26" t="s">
        <v>390</v>
      </c>
      <c r="W26" t="s">
        <v>232</v>
      </c>
      <c r="X26" t="s">
        <v>287</v>
      </c>
      <c r="Y26" s="53" t="str">
        <f>INDEX('[6]MD'!$X$3:$X87,MATCH(AG26,'[6]MD'!$AD$3:$AD$64,0),1)</f>
        <v>LFB</v>
      </c>
      <c r="Z26" t="s">
        <v>271</v>
      </c>
      <c r="AA26" t="s">
        <v>274</v>
      </c>
      <c r="AC26">
        <v>4200</v>
      </c>
      <c r="AE26" s="41"/>
      <c r="AG26" t="str">
        <f t="shared" si="0"/>
        <v>15544</v>
      </c>
      <c r="AH26" t="str">
        <f>'[7]0604'!AF26</f>
        <v>15544</v>
      </c>
      <c r="AI26">
        <f t="shared" si="1"/>
        <v>0</v>
      </c>
      <c r="AL26" s="32"/>
      <c r="AM26">
        <f t="shared" si="2"/>
        <v>6046</v>
      </c>
      <c r="AN26" s="40">
        <f t="shared" si="3"/>
        <v>9.934</v>
      </c>
      <c r="AO26" s="32">
        <f t="shared" si="4"/>
        <v>73160.1</v>
      </c>
    </row>
    <row r="27" spans="1:41" ht="12.75">
      <c r="A27" t="s">
        <v>180</v>
      </c>
      <c r="B27" t="s">
        <v>415</v>
      </c>
      <c r="C27">
        <v>1573</v>
      </c>
      <c r="D27">
        <v>1</v>
      </c>
      <c r="F27">
        <v>24</v>
      </c>
      <c r="G27">
        <v>14455</v>
      </c>
      <c r="H27" s="59">
        <f>'[6]MD'!G29</f>
        <v>12156</v>
      </c>
      <c r="I27">
        <v>0.449</v>
      </c>
      <c r="J27">
        <v>30.169</v>
      </c>
      <c r="K27" s="59">
        <f>'[6]MD'!R29</f>
        <v>29.348</v>
      </c>
      <c r="L27" s="17">
        <f>$J27-K27</f>
        <v>0.8210000000000015</v>
      </c>
      <c r="S27">
        <v>134106.9</v>
      </c>
      <c r="T27" t="s">
        <v>416</v>
      </c>
      <c r="U27" t="s">
        <v>245</v>
      </c>
      <c r="V27" t="s">
        <v>406</v>
      </c>
      <c r="W27" t="s">
        <v>232</v>
      </c>
      <c r="X27" t="s">
        <v>261</v>
      </c>
      <c r="Y27" s="53" t="str">
        <f>INDEX('[6]MD'!$X$3:$X91,MATCH(AG27,'[6]MD'!$AD$3:$AD$64,0),1)</f>
        <v>CB</v>
      </c>
      <c r="Z27" t="s">
        <v>356</v>
      </c>
      <c r="AA27" t="s">
        <v>241</v>
      </c>
      <c r="AB27" t="s">
        <v>417</v>
      </c>
      <c r="AC27">
        <v>5317</v>
      </c>
      <c r="AE27" s="29"/>
      <c r="AG27" t="str">
        <f t="shared" si="0"/>
        <v>15731</v>
      </c>
      <c r="AH27" t="str">
        <f>'[7]0604'!AF30</f>
        <v>15731</v>
      </c>
      <c r="AI27">
        <f t="shared" si="1"/>
        <v>0</v>
      </c>
      <c r="AJ27">
        <v>7270</v>
      </c>
      <c r="AK27">
        <v>13.965</v>
      </c>
      <c r="AL27" s="32">
        <v>71710</v>
      </c>
      <c r="AM27">
        <f t="shared" si="2"/>
        <v>7185</v>
      </c>
      <c r="AN27" s="40">
        <f t="shared" si="3"/>
        <v>16.204</v>
      </c>
      <c r="AO27" s="32">
        <f t="shared" si="4"/>
        <v>62396.899999999994</v>
      </c>
    </row>
    <row r="28" spans="1:41" ht="12.75">
      <c r="A28" t="s">
        <v>180</v>
      </c>
      <c r="B28" t="s">
        <v>415</v>
      </c>
      <c r="C28">
        <v>1573</v>
      </c>
      <c r="D28">
        <v>2</v>
      </c>
      <c r="F28">
        <v>24</v>
      </c>
      <c r="G28">
        <v>14259</v>
      </c>
      <c r="H28" s="59">
        <f>'[6]MD'!G30</f>
        <v>11795</v>
      </c>
      <c r="I28">
        <v>0.348</v>
      </c>
      <c r="J28">
        <v>21.606</v>
      </c>
      <c r="K28" s="59">
        <f>'[6]MD'!R30</f>
        <v>32.149</v>
      </c>
      <c r="M28" s="17">
        <f>$J28-K28</f>
        <v>-10.543</v>
      </c>
      <c r="S28">
        <v>123956.6</v>
      </c>
      <c r="T28" t="s">
        <v>416</v>
      </c>
      <c r="U28" t="s">
        <v>245</v>
      </c>
      <c r="V28" t="s">
        <v>406</v>
      </c>
      <c r="W28" t="s">
        <v>232</v>
      </c>
      <c r="X28" t="s">
        <v>261</v>
      </c>
      <c r="Y28" s="53" t="str">
        <f>INDEX('[6]MD'!$X$3:$X92,MATCH(AG28,'[6]MD'!$AD$3:$AD$64,0),1)</f>
        <v>CB</v>
      </c>
      <c r="Z28" t="s">
        <v>356</v>
      </c>
      <c r="AA28" t="s">
        <v>241</v>
      </c>
      <c r="AB28" t="s">
        <v>417</v>
      </c>
      <c r="AC28">
        <v>5317</v>
      </c>
      <c r="AE28" s="29"/>
      <c r="AG28" t="str">
        <f t="shared" si="0"/>
        <v>15732</v>
      </c>
      <c r="AH28" t="str">
        <f>'[7]0604'!AF31</f>
        <v>15732</v>
      </c>
      <c r="AI28">
        <f t="shared" si="1"/>
        <v>0</v>
      </c>
      <c r="AJ28">
        <v>6334</v>
      </c>
      <c r="AK28">
        <v>8.526</v>
      </c>
      <c r="AL28" s="32">
        <v>59497.2</v>
      </c>
      <c r="AM28">
        <f t="shared" si="2"/>
        <v>7925</v>
      </c>
      <c r="AN28" s="40">
        <f t="shared" si="3"/>
        <v>13.080000000000002</v>
      </c>
      <c r="AO28" s="32">
        <f t="shared" si="4"/>
        <v>64459.40000000001</v>
      </c>
    </row>
    <row r="29" spans="1:41" ht="12.75">
      <c r="A29" t="s">
        <v>180</v>
      </c>
      <c r="B29" t="s">
        <v>415</v>
      </c>
      <c r="C29">
        <v>1573</v>
      </c>
      <c r="D29" t="s">
        <v>413</v>
      </c>
      <c r="F29">
        <v>10</v>
      </c>
      <c r="G29">
        <v>434</v>
      </c>
      <c r="I29">
        <v>0.475</v>
      </c>
      <c r="J29">
        <v>1.347</v>
      </c>
      <c r="S29">
        <v>5673.5</v>
      </c>
      <c r="T29" t="s">
        <v>416</v>
      </c>
      <c r="U29" t="s">
        <v>245</v>
      </c>
      <c r="V29" t="s">
        <v>406</v>
      </c>
      <c r="W29" t="s">
        <v>232</v>
      </c>
      <c r="X29" t="s">
        <v>240</v>
      </c>
      <c r="Y29" s="53">
        <f>INDEX('[6]MD'!$X$3:$X93,MATCH(AG29,'[6]MD'!$AD$3:$AD$64,0),1)</f>
        <v>0</v>
      </c>
      <c r="Z29" t="s">
        <v>258</v>
      </c>
      <c r="AC29">
        <v>654</v>
      </c>
      <c r="AE29" s="41"/>
      <c r="AG29" t="str">
        <f t="shared" si="0"/>
        <v>1573GT3</v>
      </c>
      <c r="AH29" t="str">
        <f>'[7]0604'!AF32</f>
        <v>1573GT3</v>
      </c>
      <c r="AI29">
        <f t="shared" si="1"/>
        <v>0</v>
      </c>
      <c r="AL29" s="32"/>
      <c r="AM29">
        <f t="shared" si="2"/>
        <v>434</v>
      </c>
      <c r="AN29" s="40">
        <f t="shared" si="3"/>
        <v>1.347</v>
      </c>
      <c r="AO29" s="32">
        <f t="shared" si="4"/>
        <v>5673.5</v>
      </c>
    </row>
    <row r="30" spans="1:41" ht="12.75">
      <c r="A30" t="s">
        <v>180</v>
      </c>
      <c r="B30" t="s">
        <v>415</v>
      </c>
      <c r="C30">
        <v>1573</v>
      </c>
      <c r="D30" t="s">
        <v>418</v>
      </c>
      <c r="F30">
        <v>10</v>
      </c>
      <c r="G30">
        <v>462</v>
      </c>
      <c r="I30">
        <v>0.474</v>
      </c>
      <c r="J30">
        <v>1.431</v>
      </c>
      <c r="S30">
        <v>6039.3</v>
      </c>
      <c r="T30" t="s">
        <v>416</v>
      </c>
      <c r="U30" t="s">
        <v>245</v>
      </c>
      <c r="V30" t="s">
        <v>406</v>
      </c>
      <c r="W30" t="s">
        <v>232</v>
      </c>
      <c r="X30" t="s">
        <v>240</v>
      </c>
      <c r="Y30" s="53">
        <f>INDEX('[6]MD'!$X$3:$X94,MATCH(AG30,'[6]MD'!$AD$3:$AD$64,0),1)</f>
        <v>0</v>
      </c>
      <c r="Z30" t="s">
        <v>258</v>
      </c>
      <c r="AC30">
        <v>654</v>
      </c>
      <c r="AE30" s="41"/>
      <c r="AG30" t="str">
        <f t="shared" si="0"/>
        <v>1573GT4</v>
      </c>
      <c r="AH30" t="str">
        <f>'[7]0604'!AF33</f>
        <v>1573GT4</v>
      </c>
      <c r="AI30">
        <f t="shared" si="1"/>
        <v>0</v>
      </c>
      <c r="AL30" s="32"/>
      <c r="AM30">
        <f t="shared" si="2"/>
        <v>462</v>
      </c>
      <c r="AN30" s="40">
        <f t="shared" si="3"/>
        <v>1.431</v>
      </c>
      <c r="AO30" s="32">
        <f t="shared" si="4"/>
        <v>6039.3</v>
      </c>
    </row>
    <row r="31" spans="1:41" ht="12.75">
      <c r="A31" t="s">
        <v>180</v>
      </c>
      <c r="B31" t="s">
        <v>415</v>
      </c>
      <c r="C31">
        <v>1573</v>
      </c>
      <c r="D31" t="s">
        <v>419</v>
      </c>
      <c r="F31">
        <v>10</v>
      </c>
      <c r="G31">
        <v>467</v>
      </c>
      <c r="I31">
        <v>0.474</v>
      </c>
      <c r="J31">
        <v>1.447</v>
      </c>
      <c r="S31">
        <v>6104.8</v>
      </c>
      <c r="T31" t="s">
        <v>416</v>
      </c>
      <c r="U31" t="s">
        <v>245</v>
      </c>
      <c r="V31" t="s">
        <v>406</v>
      </c>
      <c r="W31" t="s">
        <v>232</v>
      </c>
      <c r="X31" t="s">
        <v>240</v>
      </c>
      <c r="Y31" s="53">
        <f>INDEX('[6]MD'!$X$3:$X95,MATCH(AG31,'[6]MD'!$AD$3:$AD$64,0),1)</f>
        <v>0</v>
      </c>
      <c r="Z31" t="s">
        <v>258</v>
      </c>
      <c r="AC31">
        <v>654</v>
      </c>
      <c r="AE31" s="41"/>
      <c r="AG31" t="str">
        <f t="shared" si="0"/>
        <v>1573GT5</v>
      </c>
      <c r="AH31" t="str">
        <f>'[7]0604'!AF34</f>
        <v>1573GT5</v>
      </c>
      <c r="AI31">
        <f t="shared" si="1"/>
        <v>0</v>
      </c>
      <c r="AL31" s="32"/>
      <c r="AM31">
        <f t="shared" si="2"/>
        <v>467</v>
      </c>
      <c r="AN31" s="40">
        <f t="shared" si="3"/>
        <v>1.447</v>
      </c>
      <c r="AO31" s="32">
        <f t="shared" si="4"/>
        <v>6104.8</v>
      </c>
    </row>
    <row r="32" spans="1:41" ht="12.75">
      <c r="A32" t="s">
        <v>180</v>
      </c>
      <c r="B32" t="s">
        <v>415</v>
      </c>
      <c r="C32">
        <v>1573</v>
      </c>
      <c r="D32" t="s">
        <v>420</v>
      </c>
      <c r="F32">
        <v>10</v>
      </c>
      <c r="G32">
        <v>479</v>
      </c>
      <c r="I32">
        <v>0.46</v>
      </c>
      <c r="J32">
        <v>1.44</v>
      </c>
      <c r="S32">
        <v>6261.9</v>
      </c>
      <c r="T32" t="s">
        <v>416</v>
      </c>
      <c r="U32" t="s">
        <v>245</v>
      </c>
      <c r="V32" t="s">
        <v>406</v>
      </c>
      <c r="W32" t="s">
        <v>232</v>
      </c>
      <c r="X32" t="s">
        <v>240</v>
      </c>
      <c r="Y32" s="53">
        <f>INDEX('[6]MD'!$X$3:$X96,MATCH(AG32,'[6]MD'!$AD$3:$AD$64,0),1)</f>
        <v>0</v>
      </c>
      <c r="Z32" t="s">
        <v>258</v>
      </c>
      <c r="AC32">
        <v>654</v>
      </c>
      <c r="AE32" s="41"/>
      <c r="AG32" t="str">
        <f t="shared" si="0"/>
        <v>1573GT6</v>
      </c>
      <c r="AH32" t="str">
        <f>'[7]0604'!AF35</f>
        <v>1573GT6</v>
      </c>
      <c r="AI32">
        <f t="shared" si="1"/>
        <v>0</v>
      </c>
      <c r="AL32" s="32"/>
      <c r="AM32">
        <f t="shared" si="2"/>
        <v>479</v>
      </c>
      <c r="AN32" s="40">
        <f t="shared" si="3"/>
        <v>1.44</v>
      </c>
      <c r="AO32" s="32">
        <f t="shared" si="4"/>
        <v>6261.9</v>
      </c>
    </row>
    <row r="33" spans="1:41" ht="12.75">
      <c r="A33" t="s">
        <v>180</v>
      </c>
      <c r="B33" t="s">
        <v>421</v>
      </c>
      <c r="C33">
        <v>54832</v>
      </c>
      <c r="D33">
        <v>1</v>
      </c>
      <c r="F33">
        <v>13.5</v>
      </c>
      <c r="G33">
        <v>881</v>
      </c>
      <c r="I33">
        <v>0.031</v>
      </c>
      <c r="J33">
        <v>0.141</v>
      </c>
      <c r="S33">
        <v>11365.002</v>
      </c>
      <c r="T33" t="s">
        <v>398</v>
      </c>
      <c r="U33" t="s">
        <v>230</v>
      </c>
      <c r="V33" t="s">
        <v>422</v>
      </c>
      <c r="W33" t="s">
        <v>232</v>
      </c>
      <c r="X33" t="s">
        <v>251</v>
      </c>
      <c r="Y33" s="53">
        <f>INDEX('[6]MD'!$X$3:$X97,MATCH(AG33,'[6]MD'!$AD$3:$AD$64,0),1)</f>
        <v>0</v>
      </c>
      <c r="Z33" t="s">
        <v>274</v>
      </c>
      <c r="AA33" t="s">
        <v>258</v>
      </c>
      <c r="AB33" t="s">
        <v>423</v>
      </c>
      <c r="AC33">
        <v>1125</v>
      </c>
      <c r="AE33" s="41"/>
      <c r="AG33" t="str">
        <f t="shared" si="0"/>
        <v>548321</v>
      </c>
      <c r="AH33" t="str">
        <f>'[7]0604'!AF36</f>
        <v>548321</v>
      </c>
      <c r="AI33">
        <f t="shared" si="1"/>
        <v>0</v>
      </c>
      <c r="AL33" s="32"/>
      <c r="AM33">
        <f t="shared" si="2"/>
        <v>881</v>
      </c>
      <c r="AN33" s="40">
        <f t="shared" si="3"/>
        <v>0.141</v>
      </c>
      <c r="AO33" s="32">
        <f t="shared" si="4"/>
        <v>11365.002</v>
      </c>
    </row>
    <row r="34" spans="1:41" ht="12.75">
      <c r="A34" t="s">
        <v>180</v>
      </c>
      <c r="B34" t="s">
        <v>421</v>
      </c>
      <c r="C34">
        <v>54832</v>
      </c>
      <c r="D34">
        <v>2</v>
      </c>
      <c r="F34">
        <v>19.98</v>
      </c>
      <c r="G34">
        <v>1323</v>
      </c>
      <c r="I34">
        <v>0.044</v>
      </c>
      <c r="J34">
        <v>0.224</v>
      </c>
      <c r="S34">
        <v>16176.642</v>
      </c>
      <c r="T34" t="s">
        <v>398</v>
      </c>
      <c r="U34" t="s">
        <v>230</v>
      </c>
      <c r="V34" t="s">
        <v>422</v>
      </c>
      <c r="W34" t="s">
        <v>232</v>
      </c>
      <c r="X34" t="s">
        <v>251</v>
      </c>
      <c r="Y34" s="53">
        <f>INDEX('[6]MD'!$X$3:$X98,MATCH(AG34,'[6]MD'!$AD$3:$AD$64,0),1)</f>
        <v>0</v>
      </c>
      <c r="Z34" t="s">
        <v>274</v>
      </c>
      <c r="AA34" t="s">
        <v>258</v>
      </c>
      <c r="AB34" t="s">
        <v>423</v>
      </c>
      <c r="AC34">
        <v>1125</v>
      </c>
      <c r="AE34" s="41"/>
      <c r="AG34" t="str">
        <f t="shared" si="0"/>
        <v>548322</v>
      </c>
      <c r="AH34" t="str">
        <f>'[7]0604'!AF37</f>
        <v>548322</v>
      </c>
      <c r="AI34">
        <f t="shared" si="1"/>
        <v>0</v>
      </c>
      <c r="AL34" s="32"/>
      <c r="AM34">
        <f t="shared" si="2"/>
        <v>1323</v>
      </c>
      <c r="AN34" s="40">
        <f t="shared" si="3"/>
        <v>0.224</v>
      </c>
      <c r="AO34" s="32">
        <f t="shared" si="4"/>
        <v>16176.642</v>
      </c>
    </row>
    <row r="35" spans="1:41" ht="12.75">
      <c r="A35" t="s">
        <v>180</v>
      </c>
      <c r="B35" t="s">
        <v>424</v>
      </c>
      <c r="C35">
        <v>1556</v>
      </c>
      <c r="D35" t="s">
        <v>425</v>
      </c>
      <c r="F35">
        <v>14.25</v>
      </c>
      <c r="G35">
        <v>1965</v>
      </c>
      <c r="I35">
        <v>0.066</v>
      </c>
      <c r="J35">
        <v>0.479</v>
      </c>
      <c r="S35">
        <v>16588.025</v>
      </c>
      <c r="T35" t="s">
        <v>426</v>
      </c>
      <c r="U35" t="s">
        <v>245</v>
      </c>
      <c r="V35" t="s">
        <v>427</v>
      </c>
      <c r="W35" t="s">
        <v>232</v>
      </c>
      <c r="X35" t="s">
        <v>240</v>
      </c>
      <c r="Y35" s="53">
        <f>INDEX('[6]MD'!$X$3:$X99,MATCH(AG35,'[6]MD'!$AD$3:$AD$64,0),1)</f>
        <v>0</v>
      </c>
      <c r="Z35" t="s">
        <v>274</v>
      </c>
      <c r="AA35" t="s">
        <v>258</v>
      </c>
      <c r="AB35" t="s">
        <v>272</v>
      </c>
      <c r="AC35">
        <v>1900</v>
      </c>
      <c r="AE35" s="41"/>
      <c r="AG35" t="str">
        <f t="shared" si="0"/>
        <v>1556**51</v>
      </c>
      <c r="AH35" t="str">
        <f>'[7]0604'!AF38</f>
        <v>1556**51</v>
      </c>
      <c r="AI35">
        <f t="shared" si="1"/>
        <v>0</v>
      </c>
      <c r="AL35" s="32"/>
      <c r="AM35">
        <f t="shared" si="2"/>
        <v>1965</v>
      </c>
      <c r="AN35" s="40">
        <f t="shared" si="3"/>
        <v>0.479</v>
      </c>
      <c r="AO35" s="32">
        <f t="shared" si="4"/>
        <v>16588.025</v>
      </c>
    </row>
    <row r="36" spans="1:41" ht="12.75">
      <c r="A36" t="s">
        <v>180</v>
      </c>
      <c r="B36" t="s">
        <v>424</v>
      </c>
      <c r="C36">
        <v>1556</v>
      </c>
      <c r="D36" t="s">
        <v>428</v>
      </c>
      <c r="F36">
        <v>0</v>
      </c>
      <c r="T36" t="s">
        <v>426</v>
      </c>
      <c r="U36" t="s">
        <v>245</v>
      </c>
      <c r="V36" t="s">
        <v>427</v>
      </c>
      <c r="W36" t="s">
        <v>232</v>
      </c>
      <c r="X36" t="s">
        <v>240</v>
      </c>
      <c r="Y36" s="53">
        <f>INDEX('[6]MD'!$X$3:$X100,MATCH(AG36,'[6]MD'!$AD$3:$AD$64,0),1)</f>
        <v>0</v>
      </c>
      <c r="Z36" t="s">
        <v>258</v>
      </c>
      <c r="AC36">
        <v>755</v>
      </c>
      <c r="AE36" s="41"/>
      <c r="AG36" t="str">
        <f t="shared" si="0"/>
        <v>1556CT1</v>
      </c>
      <c r="AH36" t="str">
        <f>'[7]0604'!AF39</f>
        <v>1556CT1</v>
      </c>
      <c r="AI36">
        <f t="shared" si="1"/>
        <v>0</v>
      </c>
      <c r="AL36" s="32"/>
      <c r="AM36">
        <f t="shared" si="2"/>
        <v>0</v>
      </c>
      <c r="AN36" s="40">
        <f t="shared" si="3"/>
        <v>0</v>
      </c>
      <c r="AO36" s="32">
        <f t="shared" si="4"/>
        <v>0</v>
      </c>
    </row>
    <row r="37" spans="1:41" ht="12.75">
      <c r="A37" t="s">
        <v>180</v>
      </c>
      <c r="B37" t="s">
        <v>424</v>
      </c>
      <c r="C37">
        <v>1556</v>
      </c>
      <c r="D37" t="s">
        <v>429</v>
      </c>
      <c r="F37">
        <v>9</v>
      </c>
      <c r="G37">
        <v>341</v>
      </c>
      <c r="I37">
        <v>0.496</v>
      </c>
      <c r="J37">
        <v>1.352</v>
      </c>
      <c r="S37">
        <v>5412.7</v>
      </c>
      <c r="T37" t="s">
        <v>426</v>
      </c>
      <c r="U37" t="s">
        <v>245</v>
      </c>
      <c r="V37" t="s">
        <v>427</v>
      </c>
      <c r="W37" t="s">
        <v>232</v>
      </c>
      <c r="X37" t="s">
        <v>240</v>
      </c>
      <c r="Y37" s="53">
        <f>INDEX('[6]MD'!$X$3:$X101,MATCH(AG37,'[6]MD'!$AD$3:$AD$64,0),1)</f>
        <v>0</v>
      </c>
      <c r="Z37" t="s">
        <v>258</v>
      </c>
      <c r="AC37">
        <v>755</v>
      </c>
      <c r="AE37" s="41"/>
      <c r="AG37" t="str">
        <f t="shared" si="0"/>
        <v>1556CT2</v>
      </c>
      <c r="AH37" t="str">
        <f>'[7]0604'!AF40</f>
        <v>1556CT2</v>
      </c>
      <c r="AI37">
        <f t="shared" si="1"/>
        <v>0</v>
      </c>
      <c r="AL37" s="32"/>
      <c r="AM37">
        <f t="shared" si="2"/>
        <v>341</v>
      </c>
      <c r="AN37" s="40">
        <f t="shared" si="3"/>
        <v>1.352</v>
      </c>
      <c r="AO37" s="32">
        <f t="shared" si="4"/>
        <v>5412.7</v>
      </c>
    </row>
    <row r="38" spans="1:41" ht="12.75">
      <c r="A38" t="s">
        <v>180</v>
      </c>
      <c r="B38" t="s">
        <v>424</v>
      </c>
      <c r="C38">
        <v>1556</v>
      </c>
      <c r="D38" t="s">
        <v>430</v>
      </c>
      <c r="F38">
        <v>9</v>
      </c>
      <c r="G38">
        <v>347</v>
      </c>
      <c r="I38">
        <v>0.555</v>
      </c>
      <c r="J38">
        <v>1.597</v>
      </c>
      <c r="S38">
        <v>5730</v>
      </c>
      <c r="T38" t="s">
        <v>426</v>
      </c>
      <c r="U38" t="s">
        <v>245</v>
      </c>
      <c r="V38" t="s">
        <v>427</v>
      </c>
      <c r="W38" t="s">
        <v>232</v>
      </c>
      <c r="X38" t="s">
        <v>240</v>
      </c>
      <c r="Y38" s="53">
        <f>INDEX('[6]MD'!$X$3:$X102,MATCH(AG38,'[6]MD'!$AD$3:$AD$64,0),1)</f>
        <v>0</v>
      </c>
      <c r="Z38" t="s">
        <v>258</v>
      </c>
      <c r="AC38">
        <v>755</v>
      </c>
      <c r="AE38" s="41"/>
      <c r="AG38" t="str">
        <f t="shared" si="0"/>
        <v>1556CT3</v>
      </c>
      <c r="AH38" t="str">
        <f>'[7]0604'!AF41</f>
        <v>1556CT3</v>
      </c>
      <c r="AI38">
        <f t="shared" si="1"/>
        <v>0</v>
      </c>
      <c r="AL38" s="32"/>
      <c r="AM38">
        <f t="shared" si="2"/>
        <v>347</v>
      </c>
      <c r="AN38" s="40">
        <f t="shared" si="3"/>
        <v>1.597</v>
      </c>
      <c r="AO38" s="32">
        <f t="shared" si="4"/>
        <v>5730</v>
      </c>
    </row>
    <row r="39" spans="1:41" ht="12.75">
      <c r="A39" t="s">
        <v>180</v>
      </c>
      <c r="B39" t="s">
        <v>424</v>
      </c>
      <c r="C39">
        <v>1556</v>
      </c>
      <c r="D39" t="s">
        <v>431</v>
      </c>
      <c r="F39">
        <v>0</v>
      </c>
      <c r="T39" t="s">
        <v>426</v>
      </c>
      <c r="U39" t="s">
        <v>245</v>
      </c>
      <c r="V39" t="s">
        <v>427</v>
      </c>
      <c r="W39" t="s">
        <v>232</v>
      </c>
      <c r="X39" t="s">
        <v>240</v>
      </c>
      <c r="Y39" s="53">
        <f>INDEX('[6]MD'!$X$3:$X103,MATCH(AG39,'[6]MD'!$AD$3:$AD$64,0),1)</f>
        <v>0</v>
      </c>
      <c r="Z39" t="s">
        <v>258</v>
      </c>
      <c r="AC39">
        <v>755</v>
      </c>
      <c r="AE39" s="29"/>
      <c r="AG39" t="str">
        <f t="shared" si="0"/>
        <v>1556CT4</v>
      </c>
      <c r="AH39" t="str">
        <f>'[7]0604'!AF42</f>
        <v>1556CT4</v>
      </c>
      <c r="AI39">
        <f t="shared" si="1"/>
        <v>0</v>
      </c>
      <c r="AL39" s="32"/>
      <c r="AM39">
        <f t="shared" si="2"/>
        <v>0</v>
      </c>
      <c r="AN39" s="40">
        <f t="shared" si="3"/>
        <v>0</v>
      </c>
      <c r="AO39" s="32">
        <f t="shared" si="4"/>
        <v>0</v>
      </c>
    </row>
    <row r="40" spans="1:41" ht="12.75">
      <c r="A40" t="s">
        <v>180</v>
      </c>
      <c r="B40" t="s">
        <v>432</v>
      </c>
      <c r="C40">
        <v>1570</v>
      </c>
      <c r="D40">
        <v>11</v>
      </c>
      <c r="F40">
        <v>24</v>
      </c>
      <c r="G40">
        <v>1935</v>
      </c>
      <c r="H40" s="59">
        <f>'[6]MD'!G56</f>
        <v>1713</v>
      </c>
      <c r="I40">
        <v>0.312</v>
      </c>
      <c r="J40">
        <v>3.259</v>
      </c>
      <c r="K40" s="59">
        <f>'[6]MD'!R56</f>
        <v>3.811</v>
      </c>
      <c r="L40" s="17">
        <f>$J40-K40</f>
        <v>-0.552</v>
      </c>
      <c r="S40">
        <v>20881.4</v>
      </c>
      <c r="T40" t="s">
        <v>433</v>
      </c>
      <c r="U40" t="s">
        <v>245</v>
      </c>
      <c r="V40" t="s">
        <v>434</v>
      </c>
      <c r="W40" t="s">
        <v>232</v>
      </c>
      <c r="X40" t="s">
        <v>261</v>
      </c>
      <c r="Y40" s="53" t="str">
        <f>INDEX('[6]MD'!$X$3:$X104,MATCH(AG40,'[6]MD'!$AD$3:$AD$64,0),1)</f>
        <v>CB</v>
      </c>
      <c r="Z40" t="s">
        <v>356</v>
      </c>
      <c r="AB40" t="s">
        <v>417</v>
      </c>
      <c r="AC40">
        <v>918</v>
      </c>
      <c r="AE40" s="41"/>
      <c r="AG40" t="str">
        <f t="shared" si="0"/>
        <v>157011</v>
      </c>
      <c r="AH40" t="str">
        <f>'[7]0604'!AF43</f>
        <v>157011</v>
      </c>
      <c r="AI40">
        <f t="shared" si="1"/>
        <v>0</v>
      </c>
      <c r="AL40" s="32"/>
      <c r="AM40">
        <f t="shared" si="2"/>
        <v>1935</v>
      </c>
      <c r="AN40" s="40">
        <f t="shared" si="3"/>
        <v>3.259</v>
      </c>
      <c r="AO40" s="32">
        <f t="shared" si="4"/>
        <v>20881.4</v>
      </c>
    </row>
    <row r="41" spans="1:41" ht="12.75">
      <c r="A41" t="s">
        <v>180</v>
      </c>
      <c r="B41" t="s">
        <v>432</v>
      </c>
      <c r="C41">
        <v>1570</v>
      </c>
      <c r="D41">
        <v>9</v>
      </c>
      <c r="E41" t="s">
        <v>435</v>
      </c>
      <c r="F41">
        <v>17.86</v>
      </c>
      <c r="G41">
        <v>458</v>
      </c>
      <c r="H41" s="59">
        <f>'[6]MD'!G57</f>
        <v>378</v>
      </c>
      <c r="I41">
        <v>0.424</v>
      </c>
      <c r="J41">
        <v>1.502</v>
      </c>
      <c r="K41" s="59">
        <f>'[6]MD'!R57</f>
        <v>1.219</v>
      </c>
      <c r="L41" s="17">
        <f>$J41-K41</f>
        <v>0.2829999999999999</v>
      </c>
      <c r="S41">
        <v>6734.642</v>
      </c>
      <c r="T41" t="s">
        <v>433</v>
      </c>
      <c r="U41" t="s">
        <v>245</v>
      </c>
      <c r="V41" t="s">
        <v>434</v>
      </c>
      <c r="W41" t="s">
        <v>232</v>
      </c>
      <c r="X41" t="s">
        <v>287</v>
      </c>
      <c r="Y41" s="53" t="str">
        <f>INDEX('[6]MD'!$X$3:$X105,MATCH(AG41,'[6]MD'!$AD$3:$AD$64,0),1)</f>
        <v>CBL</v>
      </c>
      <c r="Z41" t="s">
        <v>356</v>
      </c>
      <c r="AC41">
        <v>397</v>
      </c>
      <c r="AE41" s="41"/>
      <c r="AG41" t="str">
        <f t="shared" si="0"/>
        <v>15709</v>
      </c>
      <c r="AH41" t="str">
        <f>'[7]0604'!AF44</f>
        <v>15709</v>
      </c>
      <c r="AI41">
        <f t="shared" si="1"/>
        <v>0</v>
      </c>
      <c r="AM41">
        <f t="shared" si="2"/>
        <v>458</v>
      </c>
      <c r="AN41" s="40">
        <f t="shared" si="3"/>
        <v>1.502</v>
      </c>
      <c r="AO41" s="32">
        <f t="shared" si="4"/>
        <v>6734.642</v>
      </c>
    </row>
    <row r="42" spans="1:41" ht="12.75">
      <c r="A42" t="s">
        <v>180</v>
      </c>
      <c r="B42" t="s">
        <v>436</v>
      </c>
      <c r="C42">
        <v>1559</v>
      </c>
      <c r="D42">
        <v>4</v>
      </c>
      <c r="F42">
        <v>0</v>
      </c>
      <c r="T42" t="s">
        <v>393</v>
      </c>
      <c r="U42" t="s">
        <v>245</v>
      </c>
      <c r="V42" t="s">
        <v>427</v>
      </c>
      <c r="W42" t="s">
        <v>232</v>
      </c>
      <c r="X42" t="s">
        <v>287</v>
      </c>
      <c r="Y42" s="53" t="str">
        <f>INDEX('[6]MD'!$X$3:$X106,MATCH(AG42,'[6]MD'!$AD$3:$AD$64,0),1)</f>
        <v>LFB</v>
      </c>
      <c r="Z42" t="s">
        <v>274</v>
      </c>
      <c r="AC42">
        <v>1080</v>
      </c>
      <c r="AE42" s="41"/>
      <c r="AG42" t="str">
        <f t="shared" si="0"/>
        <v>15594</v>
      </c>
      <c r="AH42" t="str">
        <f>'[7]0604'!AF45</f>
        <v>15594</v>
      </c>
      <c r="AI42">
        <f t="shared" si="1"/>
        <v>0</v>
      </c>
      <c r="AM42">
        <f t="shared" si="2"/>
        <v>0</v>
      </c>
      <c r="AN42" s="40">
        <f t="shared" si="3"/>
        <v>0</v>
      </c>
      <c r="AO42" s="32">
        <f t="shared" si="4"/>
        <v>0</v>
      </c>
    </row>
    <row r="43" spans="1:41" ht="12.75">
      <c r="A43" t="s">
        <v>180</v>
      </c>
      <c r="B43" t="s">
        <v>436</v>
      </c>
      <c r="C43">
        <v>1559</v>
      </c>
      <c r="D43" t="s">
        <v>437</v>
      </c>
      <c r="F43">
        <v>8</v>
      </c>
      <c r="G43">
        <v>656</v>
      </c>
      <c r="I43">
        <v>0.762</v>
      </c>
      <c r="J43">
        <v>4.234</v>
      </c>
      <c r="S43">
        <v>11114</v>
      </c>
      <c r="T43" t="s">
        <v>393</v>
      </c>
      <c r="U43" t="s">
        <v>245</v>
      </c>
      <c r="V43" t="s">
        <v>427</v>
      </c>
      <c r="W43" t="s">
        <v>232</v>
      </c>
      <c r="X43" t="s">
        <v>240</v>
      </c>
      <c r="Y43" s="53">
        <f>INDEX('[6]MD'!$X$3:$X107,MATCH(AG43,'[6]MD'!$AD$3:$AD$64,0),1)</f>
        <v>0</v>
      </c>
      <c r="Z43" t="s">
        <v>274</v>
      </c>
      <c r="AA43" t="s">
        <v>258</v>
      </c>
      <c r="AC43">
        <v>1851</v>
      </c>
      <c r="AE43" s="41"/>
      <c r="AG43" t="str">
        <f t="shared" si="0"/>
        <v>1559CT6</v>
      </c>
      <c r="AH43" t="str">
        <f>'[7]0604'!AF46</f>
        <v>1559CT6</v>
      </c>
      <c r="AI43">
        <f t="shared" si="1"/>
        <v>0</v>
      </c>
      <c r="AM43">
        <f t="shared" si="2"/>
        <v>656</v>
      </c>
      <c r="AN43" s="40">
        <f t="shared" si="3"/>
        <v>4.234</v>
      </c>
      <c r="AO43" s="32">
        <f t="shared" si="4"/>
        <v>11114</v>
      </c>
    </row>
    <row r="44" spans="1:41" ht="12.75">
      <c r="A44" t="s">
        <v>180</v>
      </c>
      <c r="B44" t="s">
        <v>438</v>
      </c>
      <c r="C44">
        <v>7835</v>
      </c>
      <c r="D44">
        <v>1</v>
      </c>
      <c r="F44">
        <v>7</v>
      </c>
      <c r="G44">
        <v>1023</v>
      </c>
      <c r="I44">
        <v>0.045</v>
      </c>
      <c r="J44">
        <v>0.14</v>
      </c>
      <c r="S44">
        <v>11448.88</v>
      </c>
      <c r="T44" t="s">
        <v>439</v>
      </c>
      <c r="U44" t="s">
        <v>245</v>
      </c>
      <c r="V44" t="s">
        <v>440</v>
      </c>
      <c r="W44" t="s">
        <v>232</v>
      </c>
      <c r="X44" t="s">
        <v>240</v>
      </c>
      <c r="Y44" s="53" t="e">
        <f>INDEX('[6]MD'!$X$3:$X108,MATCH(AG44,'[6]MD'!$AD$3:$AD$64,0),1)</f>
        <v>#N/A</v>
      </c>
      <c r="Z44" t="s">
        <v>274</v>
      </c>
      <c r="AB44" t="s">
        <v>441</v>
      </c>
      <c r="AC44">
        <v>1780.3</v>
      </c>
      <c r="AE44" s="41"/>
      <c r="AG44" t="str">
        <f t="shared" si="0"/>
        <v>78351</v>
      </c>
      <c r="AH44" t="str">
        <f>'[7]0604'!AF47</f>
        <v>78351</v>
      </c>
      <c r="AI44">
        <f t="shared" si="1"/>
        <v>0</v>
      </c>
      <c r="AM44">
        <f t="shared" si="2"/>
        <v>1023</v>
      </c>
      <c r="AN44" s="40">
        <f t="shared" si="3"/>
        <v>0.14</v>
      </c>
      <c r="AO44" s="32">
        <f t="shared" si="4"/>
        <v>11448.88</v>
      </c>
    </row>
    <row r="45" spans="1:41" ht="12.75">
      <c r="A45" t="s">
        <v>180</v>
      </c>
      <c r="B45" t="s">
        <v>438</v>
      </c>
      <c r="C45">
        <v>7835</v>
      </c>
      <c r="D45">
        <v>2</v>
      </c>
      <c r="F45">
        <v>0.52</v>
      </c>
      <c r="G45">
        <v>35</v>
      </c>
      <c r="I45">
        <v>0.035</v>
      </c>
      <c r="J45">
        <v>0.007</v>
      </c>
      <c r="S45">
        <v>410.176</v>
      </c>
      <c r="T45" t="s">
        <v>439</v>
      </c>
      <c r="U45" t="s">
        <v>245</v>
      </c>
      <c r="V45" t="s">
        <v>440</v>
      </c>
      <c r="W45" t="s">
        <v>232</v>
      </c>
      <c r="X45" t="s">
        <v>240</v>
      </c>
      <c r="Y45" s="53" t="e">
        <f>INDEX('[6]MD'!$X$3:$X109,MATCH(AG45,'[6]MD'!$AD$3:$AD$64,0),1)</f>
        <v>#N/A</v>
      </c>
      <c r="Z45" t="s">
        <v>274</v>
      </c>
      <c r="AB45" t="s">
        <v>441</v>
      </c>
      <c r="AC45">
        <v>1780.3</v>
      </c>
      <c r="AE45" s="41"/>
      <c r="AG45" t="str">
        <f t="shared" si="0"/>
        <v>78352</v>
      </c>
      <c r="AH45" t="str">
        <f>'[7]0604'!AF48</f>
        <v>78352</v>
      </c>
      <c r="AI45">
        <f t="shared" si="1"/>
        <v>0</v>
      </c>
      <c r="AM45">
        <f t="shared" si="2"/>
        <v>35</v>
      </c>
      <c r="AN45" s="40">
        <f t="shared" si="3"/>
        <v>0.007</v>
      </c>
      <c r="AO45" s="32">
        <f t="shared" si="4"/>
        <v>410.176</v>
      </c>
    </row>
    <row r="46" spans="1:41" ht="12.75">
      <c r="A46" t="s">
        <v>180</v>
      </c>
      <c r="B46" t="s">
        <v>438</v>
      </c>
      <c r="C46">
        <v>7835</v>
      </c>
      <c r="D46">
        <v>3</v>
      </c>
      <c r="F46">
        <v>8.81</v>
      </c>
      <c r="G46">
        <v>1328</v>
      </c>
      <c r="I46">
        <v>0.032</v>
      </c>
      <c r="J46">
        <v>0.215</v>
      </c>
      <c r="S46">
        <v>13985.842</v>
      </c>
      <c r="T46" t="s">
        <v>439</v>
      </c>
      <c r="U46" t="s">
        <v>245</v>
      </c>
      <c r="V46" t="s">
        <v>442</v>
      </c>
      <c r="W46" t="s">
        <v>232</v>
      </c>
      <c r="X46" t="s">
        <v>240</v>
      </c>
      <c r="Y46" s="53" t="e">
        <f>INDEX('[6]MD'!$X$3:$X110,MATCH(AG46,'[6]MD'!$AD$3:$AD$64,0),1)</f>
        <v>#N/A</v>
      </c>
      <c r="Z46" t="s">
        <v>274</v>
      </c>
      <c r="AB46" t="s">
        <v>441</v>
      </c>
      <c r="AC46">
        <v>1780.3</v>
      </c>
      <c r="AE46" s="41"/>
      <c r="AG46" t="str">
        <f t="shared" si="0"/>
        <v>78353</v>
      </c>
      <c r="AH46" t="str">
        <f>'[7]0604'!AF49</f>
        <v>78353</v>
      </c>
      <c r="AI46">
        <f t="shared" si="1"/>
        <v>0</v>
      </c>
      <c r="AM46">
        <f t="shared" si="2"/>
        <v>1328</v>
      </c>
      <c r="AN46" s="40">
        <f t="shared" si="3"/>
        <v>0.215</v>
      </c>
      <c r="AO46" s="32">
        <f t="shared" si="4"/>
        <v>13985.842</v>
      </c>
    </row>
    <row r="47" spans="1:41" ht="12.75">
      <c r="A47" t="s">
        <v>180</v>
      </c>
      <c r="B47" t="s">
        <v>438</v>
      </c>
      <c r="C47">
        <v>7835</v>
      </c>
      <c r="D47">
        <v>4</v>
      </c>
      <c r="F47">
        <v>8.82</v>
      </c>
      <c r="G47">
        <v>1277</v>
      </c>
      <c r="I47">
        <v>0.035</v>
      </c>
      <c r="J47">
        <v>0.186</v>
      </c>
      <c r="S47">
        <v>14380.596</v>
      </c>
      <c r="T47" t="s">
        <v>439</v>
      </c>
      <c r="U47" t="s">
        <v>245</v>
      </c>
      <c r="V47" t="s">
        <v>442</v>
      </c>
      <c r="W47" t="s">
        <v>232</v>
      </c>
      <c r="X47" t="s">
        <v>240</v>
      </c>
      <c r="Y47" s="53" t="e">
        <f>INDEX('[6]MD'!$X$3:$X111,MATCH(AG47,'[6]MD'!$AD$3:$AD$64,0),1)</f>
        <v>#N/A</v>
      </c>
      <c r="Z47" t="s">
        <v>274</v>
      </c>
      <c r="AB47" t="s">
        <v>441</v>
      </c>
      <c r="AC47">
        <v>1780.3</v>
      </c>
      <c r="AE47" s="41"/>
      <c r="AG47" t="str">
        <f t="shared" si="0"/>
        <v>78354</v>
      </c>
      <c r="AH47" t="str">
        <f>'[7]0604'!AF50</f>
        <v>78354</v>
      </c>
      <c r="AI47">
        <f t="shared" si="1"/>
        <v>0</v>
      </c>
      <c r="AM47">
        <f t="shared" si="2"/>
        <v>1277</v>
      </c>
      <c r="AN47" s="40">
        <f t="shared" si="3"/>
        <v>0.186</v>
      </c>
      <c r="AO47" s="32">
        <f t="shared" si="4"/>
        <v>14380.596</v>
      </c>
    </row>
    <row r="48" spans="1:41" ht="12.75">
      <c r="A48" t="s">
        <v>180</v>
      </c>
      <c r="B48" t="s">
        <v>443</v>
      </c>
      <c r="C48">
        <v>1564</v>
      </c>
      <c r="D48">
        <v>8</v>
      </c>
      <c r="F48">
        <v>21</v>
      </c>
      <c r="G48">
        <v>2423</v>
      </c>
      <c r="I48">
        <v>0.285</v>
      </c>
      <c r="J48">
        <v>6.113</v>
      </c>
      <c r="S48">
        <v>39699.375</v>
      </c>
      <c r="T48" t="s">
        <v>444</v>
      </c>
      <c r="U48" t="s">
        <v>245</v>
      </c>
      <c r="V48" t="s">
        <v>445</v>
      </c>
      <c r="W48" t="s">
        <v>232</v>
      </c>
      <c r="X48" t="s">
        <v>261</v>
      </c>
      <c r="Y48" s="53" t="str">
        <f>INDEX('[6]MD'!$X$3:$X112,MATCH(AG48,'[6]MD'!$AD$3:$AD$64,0),1)</f>
        <v>LFB</v>
      </c>
      <c r="Z48" t="s">
        <v>241</v>
      </c>
      <c r="AC48">
        <v>2400</v>
      </c>
      <c r="AE48" s="29"/>
      <c r="AG48" t="str">
        <f t="shared" si="0"/>
        <v>15648</v>
      </c>
      <c r="AH48" t="str">
        <f>'[7]0604'!AF51</f>
        <v>15648</v>
      </c>
      <c r="AI48">
        <f t="shared" si="1"/>
        <v>0</v>
      </c>
      <c r="AM48">
        <f t="shared" si="2"/>
        <v>2423</v>
      </c>
      <c r="AN48" s="40">
        <f t="shared" si="3"/>
        <v>6.113</v>
      </c>
      <c r="AO48" s="32">
        <f t="shared" si="4"/>
        <v>39699.375</v>
      </c>
    </row>
    <row r="49" spans="1:41" ht="12.75">
      <c r="A49" t="s">
        <v>180</v>
      </c>
      <c r="B49" t="s">
        <v>446</v>
      </c>
      <c r="C49">
        <v>1560</v>
      </c>
      <c r="D49" t="s">
        <v>447</v>
      </c>
      <c r="F49">
        <v>8</v>
      </c>
      <c r="G49" s="26">
        <v>583</v>
      </c>
      <c r="I49">
        <v>0.7</v>
      </c>
      <c r="J49" s="26">
        <v>3.539</v>
      </c>
      <c r="S49" s="26">
        <v>10112.3</v>
      </c>
      <c r="T49" t="s">
        <v>448</v>
      </c>
      <c r="U49" t="s">
        <v>245</v>
      </c>
      <c r="V49" t="s">
        <v>427</v>
      </c>
      <c r="W49" t="s">
        <v>232</v>
      </c>
      <c r="X49" t="s">
        <v>240</v>
      </c>
      <c r="Y49" s="53">
        <f>INDEX('[6]MD'!$X$3:$X113,MATCH(AG49,'[6]MD'!$AD$3:$AD$64,0),1)</f>
        <v>0</v>
      </c>
      <c r="Z49" t="s">
        <v>274</v>
      </c>
      <c r="AC49">
        <v>1853</v>
      </c>
      <c r="AE49" s="29"/>
      <c r="AG49" t="str">
        <f t="shared" si="0"/>
        <v>1560CT5</v>
      </c>
      <c r="AH49" t="str">
        <f>'[7]0604'!AF52</f>
        <v>1560CT5</v>
      </c>
      <c r="AI49">
        <f t="shared" si="1"/>
        <v>0</v>
      </c>
      <c r="AM49" s="26">
        <f t="shared" si="2"/>
        <v>583</v>
      </c>
      <c r="AN49" s="71">
        <f t="shared" si="3"/>
        <v>3.539</v>
      </c>
      <c r="AO49" s="34">
        <f t="shared" si="4"/>
        <v>10112.3</v>
      </c>
    </row>
    <row r="50" spans="7:41" ht="12.75">
      <c r="G50" s="32">
        <f>SUM(G3:G49)</f>
        <v>162212</v>
      </c>
      <c r="I50" s="72">
        <f>AVERAGE(I3:I49)</f>
        <v>0.29295454545454547</v>
      </c>
      <c r="J50" s="16">
        <f>SUM(J3:J49)</f>
        <v>217.95200000000003</v>
      </c>
      <c r="S50" s="32">
        <f>SUM(S3:S49)</f>
        <v>1650694.3239999998</v>
      </c>
      <c r="AJ50" s="32">
        <f aca="true" t="shared" si="5" ref="AJ50:AO50">SUM(AJ3:AJ49)</f>
        <v>74882</v>
      </c>
      <c r="AK50" s="16">
        <f t="shared" si="5"/>
        <v>83.784</v>
      </c>
      <c r="AL50" s="32">
        <f t="shared" si="5"/>
        <v>727929.31</v>
      </c>
      <c r="AM50" s="32">
        <f t="shared" si="5"/>
        <v>87330</v>
      </c>
      <c r="AN50" s="16">
        <f t="shared" si="5"/>
        <v>134.168</v>
      </c>
      <c r="AO50" s="32">
        <f t="shared" si="5"/>
        <v>922765.0140000002</v>
      </c>
    </row>
    <row r="52" spans="3:23" ht="12.75">
      <c r="C52" s="33"/>
      <c r="G52" s="32"/>
      <c r="I52" s="46"/>
      <c r="J52" s="16"/>
      <c r="S52" s="32"/>
      <c r="T52" s="40"/>
      <c r="U52" s="40"/>
      <c r="V52" s="73"/>
      <c r="W52" s="73"/>
    </row>
    <row r="53" spans="7:19" ht="12.75">
      <c r="G53" s="32"/>
      <c r="I53" s="72"/>
      <c r="J53" s="47"/>
      <c r="K53" s="74"/>
      <c r="L53" s="16"/>
      <c r="M53" s="35"/>
      <c r="S53" s="32"/>
    </row>
    <row r="54" spans="7:19" ht="12.75">
      <c r="G54" s="18"/>
      <c r="I54" s="18"/>
      <c r="J54" s="18"/>
      <c r="L54" s="47"/>
      <c r="S54" s="18"/>
    </row>
    <row r="55" spans="7:19" ht="12.75">
      <c r="G55" s="13"/>
      <c r="H55" s="25"/>
      <c r="I55" s="13"/>
      <c r="J55" s="13"/>
      <c r="K55" s="74"/>
      <c r="L55" s="16"/>
      <c r="M55" s="35"/>
      <c r="S55" s="13"/>
    </row>
    <row r="56" spans="7:23" ht="12.75">
      <c r="G56" s="25"/>
      <c r="H56" s="25"/>
      <c r="I56" s="25"/>
      <c r="J56" s="25"/>
      <c r="S56" s="25"/>
      <c r="T56" s="40"/>
      <c r="U56" s="40"/>
      <c r="V56" s="40"/>
      <c r="W56" s="40"/>
    </row>
    <row r="57" spans="2:14" ht="12.75">
      <c r="B57" s="55" t="s">
        <v>199</v>
      </c>
      <c r="L57" s="40"/>
      <c r="M57" s="40"/>
      <c r="N57" s="40"/>
    </row>
    <row r="58" spans="1:41" ht="12.75">
      <c r="A58" t="s">
        <v>180</v>
      </c>
      <c r="B58" t="s">
        <v>396</v>
      </c>
      <c r="C58">
        <v>1571</v>
      </c>
      <c r="D58" t="s">
        <v>402</v>
      </c>
      <c r="F58">
        <v>9.88</v>
      </c>
      <c r="G58">
        <v>822</v>
      </c>
      <c r="I58">
        <v>0.168</v>
      </c>
      <c r="J58">
        <v>0.986</v>
      </c>
      <c r="K58">
        <v>0.986</v>
      </c>
      <c r="L58" s="57">
        <f aca="true" t="shared" si="6" ref="L58:L68">$J58-K58</f>
        <v>0</v>
      </c>
      <c r="M58" s="58">
        <f aca="true" t="shared" si="7" ref="M58:M68">S58*0.074/2000</f>
        <v>0.431659982</v>
      </c>
      <c r="N58" s="57">
        <f aca="true" t="shared" si="8" ref="N58:N68">$J58-M58</f>
        <v>0.554340018</v>
      </c>
      <c r="S58">
        <v>11666.486</v>
      </c>
      <c r="T58" t="s">
        <v>398</v>
      </c>
      <c r="U58" t="s">
        <v>245</v>
      </c>
      <c r="V58" t="s">
        <v>399</v>
      </c>
      <c r="W58" t="s">
        <v>232</v>
      </c>
      <c r="X58" t="s">
        <v>240</v>
      </c>
      <c r="Y58" s="53">
        <v>0</v>
      </c>
      <c r="Z58" t="s">
        <v>274</v>
      </c>
      <c r="AA58" t="s">
        <v>258</v>
      </c>
      <c r="AB58" t="s">
        <v>272</v>
      </c>
      <c r="AC58">
        <v>1354</v>
      </c>
      <c r="AE58" s="41"/>
      <c r="AG58" t="s">
        <v>449</v>
      </c>
      <c r="AH58" t="s">
        <v>449</v>
      </c>
      <c r="AI58">
        <v>0</v>
      </c>
      <c r="AL58" s="32"/>
      <c r="AM58">
        <v>822</v>
      </c>
      <c r="AN58" s="40">
        <v>0.986</v>
      </c>
      <c r="AO58" s="32">
        <v>11666.486</v>
      </c>
    </row>
    <row r="59" spans="1:41" ht="12.75">
      <c r="A59" t="s">
        <v>180</v>
      </c>
      <c r="B59" t="s">
        <v>396</v>
      </c>
      <c r="C59">
        <v>1571</v>
      </c>
      <c r="D59" t="s">
        <v>405</v>
      </c>
      <c r="F59">
        <v>13</v>
      </c>
      <c r="G59">
        <v>267</v>
      </c>
      <c r="I59" s="12">
        <v>1.2</v>
      </c>
      <c r="J59">
        <v>3.276</v>
      </c>
      <c r="K59" s="56">
        <f>J59*0.6</f>
        <v>1.9655999999999998</v>
      </c>
      <c r="L59" s="57">
        <f t="shared" si="6"/>
        <v>1.3104</v>
      </c>
      <c r="M59" s="58">
        <f t="shared" si="7"/>
        <v>0.20201999999999998</v>
      </c>
      <c r="N59" s="57">
        <f t="shared" si="8"/>
        <v>3.0739799999999997</v>
      </c>
      <c r="O59" s="57">
        <f>$K$59</f>
        <v>1.9655999999999998</v>
      </c>
      <c r="S59">
        <v>5460</v>
      </c>
      <c r="T59" t="s">
        <v>398</v>
      </c>
      <c r="U59" t="s">
        <v>245</v>
      </c>
      <c r="V59" t="s">
        <v>406</v>
      </c>
      <c r="W59" t="s">
        <v>232</v>
      </c>
      <c r="X59" t="s">
        <v>240</v>
      </c>
      <c r="Y59" s="53">
        <v>0</v>
      </c>
      <c r="Z59" t="s">
        <v>258</v>
      </c>
      <c r="AC59">
        <v>420</v>
      </c>
      <c r="AE59" s="41"/>
      <c r="AG59" t="s">
        <v>450</v>
      </c>
      <c r="AH59" t="s">
        <v>450</v>
      </c>
      <c r="AI59">
        <v>0</v>
      </c>
      <c r="AL59" s="32"/>
      <c r="AM59">
        <v>267</v>
      </c>
      <c r="AN59" s="40">
        <v>3.276</v>
      </c>
      <c r="AO59" s="32">
        <v>5460</v>
      </c>
    </row>
    <row r="60" spans="1:41" ht="12.75">
      <c r="A60" t="s">
        <v>180</v>
      </c>
      <c r="B60" t="s">
        <v>396</v>
      </c>
      <c r="C60">
        <v>1571</v>
      </c>
      <c r="D60" t="s">
        <v>407</v>
      </c>
      <c r="F60">
        <v>12</v>
      </c>
      <c r="G60">
        <v>738</v>
      </c>
      <c r="I60">
        <v>0.256</v>
      </c>
      <c r="J60">
        <v>1.197</v>
      </c>
      <c r="K60">
        <v>1.197</v>
      </c>
      <c r="L60" s="57">
        <f t="shared" si="6"/>
        <v>0</v>
      </c>
      <c r="M60" s="58">
        <f t="shared" si="7"/>
        <v>0.34606099999999995</v>
      </c>
      <c r="N60" s="57">
        <f t="shared" si="8"/>
        <v>0.8509390000000001</v>
      </c>
      <c r="S60">
        <v>9353</v>
      </c>
      <c r="T60" t="s">
        <v>398</v>
      </c>
      <c r="U60" t="s">
        <v>245</v>
      </c>
      <c r="V60" t="s">
        <v>408</v>
      </c>
      <c r="W60" t="s">
        <v>232</v>
      </c>
      <c r="X60" t="s">
        <v>240</v>
      </c>
      <c r="Y60" s="53">
        <v>0</v>
      </c>
      <c r="Z60" t="s">
        <v>274</v>
      </c>
      <c r="AA60" t="s">
        <v>258</v>
      </c>
      <c r="AB60" t="s">
        <v>272</v>
      </c>
      <c r="AC60">
        <v>940</v>
      </c>
      <c r="AE60" s="41"/>
      <c r="AG60" t="s">
        <v>451</v>
      </c>
      <c r="AH60" t="s">
        <v>451</v>
      </c>
      <c r="AI60">
        <v>0</v>
      </c>
      <c r="AL60" s="32"/>
      <c r="AM60">
        <v>738</v>
      </c>
      <c r="AN60" s="40">
        <v>1.197</v>
      </c>
      <c r="AO60" s="32">
        <v>9353</v>
      </c>
    </row>
    <row r="61" spans="1:41" ht="12.75">
      <c r="A61" t="s">
        <v>180</v>
      </c>
      <c r="B61" t="s">
        <v>415</v>
      </c>
      <c r="C61">
        <v>1573</v>
      </c>
      <c r="D61" t="s">
        <v>413</v>
      </c>
      <c r="F61">
        <v>10</v>
      </c>
      <c r="G61">
        <v>434</v>
      </c>
      <c r="I61">
        <v>0.475</v>
      </c>
      <c r="J61">
        <v>1.347</v>
      </c>
      <c r="K61" s="56">
        <f aca="true" t="shared" si="9" ref="K61:K68">J61*0.6</f>
        <v>0.8081999999999999</v>
      </c>
      <c r="L61" s="57">
        <f t="shared" si="6"/>
        <v>0.5388000000000001</v>
      </c>
      <c r="M61" s="58">
        <f t="shared" si="7"/>
        <v>0.2099195</v>
      </c>
      <c r="N61" s="57">
        <f t="shared" si="8"/>
        <v>1.1370805</v>
      </c>
      <c r="O61" s="40"/>
      <c r="S61">
        <v>5673.5</v>
      </c>
      <c r="T61" t="s">
        <v>416</v>
      </c>
      <c r="U61" t="s">
        <v>245</v>
      </c>
      <c r="V61" t="s">
        <v>406</v>
      </c>
      <c r="W61" t="s">
        <v>232</v>
      </c>
      <c r="X61" t="s">
        <v>240</v>
      </c>
      <c r="Y61" s="53">
        <v>0</v>
      </c>
      <c r="Z61" t="s">
        <v>258</v>
      </c>
      <c r="AC61">
        <v>654</v>
      </c>
      <c r="AE61" s="41"/>
      <c r="AG61" t="s">
        <v>452</v>
      </c>
      <c r="AH61" t="s">
        <v>452</v>
      </c>
      <c r="AI61">
        <v>0</v>
      </c>
      <c r="AL61" s="32"/>
      <c r="AM61">
        <v>434</v>
      </c>
      <c r="AN61" s="40">
        <v>1.347</v>
      </c>
      <c r="AO61" s="32">
        <v>5673.5</v>
      </c>
    </row>
    <row r="62" spans="1:41" ht="12.75">
      <c r="A62" t="s">
        <v>180</v>
      </c>
      <c r="B62" t="s">
        <v>415</v>
      </c>
      <c r="C62">
        <v>1573</v>
      </c>
      <c r="D62" t="s">
        <v>418</v>
      </c>
      <c r="F62">
        <v>10</v>
      </c>
      <c r="G62">
        <v>462</v>
      </c>
      <c r="I62">
        <v>0.474</v>
      </c>
      <c r="J62">
        <v>1.431</v>
      </c>
      <c r="K62" s="56">
        <f t="shared" si="9"/>
        <v>0.8586</v>
      </c>
      <c r="L62" s="57">
        <f t="shared" si="6"/>
        <v>0.5724</v>
      </c>
      <c r="M62" s="58">
        <f t="shared" si="7"/>
        <v>0.2234541</v>
      </c>
      <c r="N62" s="57">
        <f t="shared" si="8"/>
        <v>1.2075459</v>
      </c>
      <c r="O62" s="40"/>
      <c r="S62">
        <v>6039.3</v>
      </c>
      <c r="T62" t="s">
        <v>416</v>
      </c>
      <c r="U62" t="s">
        <v>245</v>
      </c>
      <c r="V62" t="s">
        <v>406</v>
      </c>
      <c r="W62" t="s">
        <v>232</v>
      </c>
      <c r="X62" t="s">
        <v>240</v>
      </c>
      <c r="Y62" s="53">
        <v>0</v>
      </c>
      <c r="Z62" t="s">
        <v>258</v>
      </c>
      <c r="AC62">
        <v>654</v>
      </c>
      <c r="AE62" s="41"/>
      <c r="AG62" t="s">
        <v>453</v>
      </c>
      <c r="AH62" t="s">
        <v>453</v>
      </c>
      <c r="AI62">
        <v>0</v>
      </c>
      <c r="AL62" s="32"/>
      <c r="AM62">
        <v>462</v>
      </c>
      <c r="AN62" s="40">
        <v>1.431</v>
      </c>
      <c r="AO62" s="32">
        <v>6039.3</v>
      </c>
    </row>
    <row r="63" spans="1:41" ht="12.75">
      <c r="A63" t="s">
        <v>180</v>
      </c>
      <c r="B63" t="s">
        <v>415</v>
      </c>
      <c r="C63">
        <v>1573</v>
      </c>
      <c r="D63" t="s">
        <v>419</v>
      </c>
      <c r="F63">
        <v>10</v>
      </c>
      <c r="G63">
        <v>467</v>
      </c>
      <c r="I63">
        <v>0.474</v>
      </c>
      <c r="J63">
        <v>1.447</v>
      </c>
      <c r="K63" s="56">
        <f t="shared" si="9"/>
        <v>0.8682</v>
      </c>
      <c r="L63" s="57">
        <f t="shared" si="6"/>
        <v>0.5788000000000001</v>
      </c>
      <c r="M63" s="58">
        <f t="shared" si="7"/>
        <v>0.2258776</v>
      </c>
      <c r="N63" s="57">
        <f t="shared" si="8"/>
        <v>1.2211224</v>
      </c>
      <c r="O63" s="40"/>
      <c r="S63">
        <v>6104.8</v>
      </c>
      <c r="T63" t="s">
        <v>416</v>
      </c>
      <c r="U63" t="s">
        <v>245</v>
      </c>
      <c r="V63" t="s">
        <v>406</v>
      </c>
      <c r="W63" t="s">
        <v>232</v>
      </c>
      <c r="X63" t="s">
        <v>240</v>
      </c>
      <c r="Y63" s="53">
        <v>0</v>
      </c>
      <c r="Z63" t="s">
        <v>258</v>
      </c>
      <c r="AC63">
        <v>654</v>
      </c>
      <c r="AE63" s="41"/>
      <c r="AG63" t="s">
        <v>454</v>
      </c>
      <c r="AH63" t="s">
        <v>454</v>
      </c>
      <c r="AI63">
        <v>0</v>
      </c>
      <c r="AL63" s="32"/>
      <c r="AM63">
        <v>467</v>
      </c>
      <c r="AN63" s="40">
        <v>1.447</v>
      </c>
      <c r="AO63" s="32">
        <v>6104.8</v>
      </c>
    </row>
    <row r="64" spans="1:41" ht="12.75">
      <c r="A64" t="s">
        <v>180</v>
      </c>
      <c r="B64" t="s">
        <v>415</v>
      </c>
      <c r="C64">
        <v>1573</v>
      </c>
      <c r="D64" t="s">
        <v>420</v>
      </c>
      <c r="F64">
        <v>10</v>
      </c>
      <c r="G64">
        <v>479</v>
      </c>
      <c r="I64">
        <v>0.46</v>
      </c>
      <c r="J64">
        <v>1.44</v>
      </c>
      <c r="K64" s="56">
        <f t="shared" si="9"/>
        <v>0.864</v>
      </c>
      <c r="L64" s="57">
        <f t="shared" si="6"/>
        <v>0.576</v>
      </c>
      <c r="M64" s="58">
        <f t="shared" si="7"/>
        <v>0.2316903</v>
      </c>
      <c r="N64" s="57">
        <f t="shared" si="8"/>
        <v>1.2083097</v>
      </c>
      <c r="O64" s="40"/>
      <c r="S64">
        <v>6261.9</v>
      </c>
      <c r="T64" t="s">
        <v>416</v>
      </c>
      <c r="U64" t="s">
        <v>245</v>
      </c>
      <c r="V64" t="s">
        <v>406</v>
      </c>
      <c r="W64" t="s">
        <v>232</v>
      </c>
      <c r="X64" t="s">
        <v>240</v>
      </c>
      <c r="Y64" s="53">
        <v>0</v>
      </c>
      <c r="Z64" t="s">
        <v>258</v>
      </c>
      <c r="AC64">
        <v>654</v>
      </c>
      <c r="AE64" s="41"/>
      <c r="AG64" t="s">
        <v>455</v>
      </c>
      <c r="AH64" t="s">
        <v>455</v>
      </c>
      <c r="AI64">
        <v>0</v>
      </c>
      <c r="AL64" s="32"/>
      <c r="AM64">
        <v>479</v>
      </c>
      <c r="AN64" s="40">
        <v>1.44</v>
      </c>
      <c r="AO64" s="32">
        <v>6261.9</v>
      </c>
    </row>
    <row r="65" spans="1:41" ht="12.75">
      <c r="A65" t="s">
        <v>180</v>
      </c>
      <c r="B65" t="s">
        <v>424</v>
      </c>
      <c r="C65">
        <v>1556</v>
      </c>
      <c r="D65" t="s">
        <v>429</v>
      </c>
      <c r="F65">
        <v>9</v>
      </c>
      <c r="G65">
        <v>341</v>
      </c>
      <c r="I65">
        <v>0.496</v>
      </c>
      <c r="J65">
        <v>1.352</v>
      </c>
      <c r="K65" s="56">
        <f t="shared" si="9"/>
        <v>0.8112</v>
      </c>
      <c r="L65" s="57">
        <f t="shared" si="6"/>
        <v>0.5408000000000001</v>
      </c>
      <c r="M65" s="58">
        <f t="shared" si="7"/>
        <v>0.20026989999999997</v>
      </c>
      <c r="N65" s="57">
        <f t="shared" si="8"/>
        <v>1.1517301000000002</v>
      </c>
      <c r="O65" s="40"/>
      <c r="S65">
        <v>5412.7</v>
      </c>
      <c r="T65" t="s">
        <v>426</v>
      </c>
      <c r="U65" t="s">
        <v>245</v>
      </c>
      <c r="V65" t="s">
        <v>427</v>
      </c>
      <c r="W65" t="s">
        <v>232</v>
      </c>
      <c r="X65" t="s">
        <v>240</v>
      </c>
      <c r="Y65" s="53">
        <v>0</v>
      </c>
      <c r="Z65" t="s">
        <v>258</v>
      </c>
      <c r="AC65">
        <v>755</v>
      </c>
      <c r="AE65" s="41"/>
      <c r="AG65" t="s">
        <v>456</v>
      </c>
      <c r="AH65" t="s">
        <v>456</v>
      </c>
      <c r="AI65">
        <v>0</v>
      </c>
      <c r="AL65" s="32"/>
      <c r="AM65">
        <v>341</v>
      </c>
      <c r="AN65" s="40">
        <v>1.352</v>
      </c>
      <c r="AO65" s="32">
        <v>5412.7</v>
      </c>
    </row>
    <row r="66" spans="1:41" ht="12.75">
      <c r="A66" t="s">
        <v>180</v>
      </c>
      <c r="B66" t="s">
        <v>424</v>
      </c>
      <c r="C66">
        <v>1556</v>
      </c>
      <c r="D66" t="s">
        <v>430</v>
      </c>
      <c r="F66">
        <v>9</v>
      </c>
      <c r="G66">
        <v>347</v>
      </c>
      <c r="I66">
        <v>0.555</v>
      </c>
      <c r="J66">
        <v>1.597</v>
      </c>
      <c r="K66" s="56">
        <f t="shared" si="9"/>
        <v>0.9581999999999999</v>
      </c>
      <c r="L66" s="57">
        <f t="shared" si="6"/>
        <v>0.6388</v>
      </c>
      <c r="M66" s="58">
        <f t="shared" si="7"/>
        <v>0.21201</v>
      </c>
      <c r="N66" s="57">
        <f t="shared" si="8"/>
        <v>1.38499</v>
      </c>
      <c r="S66">
        <v>5730</v>
      </c>
      <c r="T66" t="s">
        <v>426</v>
      </c>
      <c r="U66" t="s">
        <v>245</v>
      </c>
      <c r="V66" t="s">
        <v>427</v>
      </c>
      <c r="W66" t="s">
        <v>232</v>
      </c>
      <c r="X66" t="s">
        <v>240</v>
      </c>
      <c r="Y66" s="53">
        <v>0</v>
      </c>
      <c r="Z66" t="s">
        <v>258</v>
      </c>
      <c r="AC66">
        <v>755</v>
      </c>
      <c r="AE66" s="41"/>
      <c r="AG66" t="s">
        <v>457</v>
      </c>
      <c r="AH66" t="s">
        <v>457</v>
      </c>
      <c r="AI66">
        <v>0</v>
      </c>
      <c r="AL66" s="32"/>
      <c r="AM66">
        <v>347</v>
      </c>
      <c r="AN66" s="40">
        <v>1.597</v>
      </c>
      <c r="AO66" s="32">
        <v>5730</v>
      </c>
    </row>
    <row r="67" spans="1:41" ht="12.75">
      <c r="A67" t="s">
        <v>180</v>
      </c>
      <c r="B67" t="s">
        <v>436</v>
      </c>
      <c r="C67">
        <v>1559</v>
      </c>
      <c r="D67" t="s">
        <v>437</v>
      </c>
      <c r="F67">
        <v>8</v>
      </c>
      <c r="G67">
        <v>656</v>
      </c>
      <c r="I67">
        <v>0.762</v>
      </c>
      <c r="J67">
        <v>4.234</v>
      </c>
      <c r="K67" s="56">
        <f t="shared" si="9"/>
        <v>2.5404</v>
      </c>
      <c r="L67" s="57">
        <f t="shared" si="6"/>
        <v>1.6936</v>
      </c>
      <c r="M67" s="58">
        <f t="shared" si="7"/>
        <v>0.411218</v>
      </c>
      <c r="N67" s="57">
        <f t="shared" si="8"/>
        <v>3.822782</v>
      </c>
      <c r="S67">
        <v>11114</v>
      </c>
      <c r="T67" t="s">
        <v>393</v>
      </c>
      <c r="U67" t="s">
        <v>245</v>
      </c>
      <c r="V67" t="s">
        <v>427</v>
      </c>
      <c r="W67" t="s">
        <v>232</v>
      </c>
      <c r="X67" t="s">
        <v>240</v>
      </c>
      <c r="Y67" s="53">
        <v>0</v>
      </c>
      <c r="Z67" t="s">
        <v>274</v>
      </c>
      <c r="AA67" t="s">
        <v>258</v>
      </c>
      <c r="AC67">
        <v>1851</v>
      </c>
      <c r="AE67" s="41"/>
      <c r="AG67" t="s">
        <v>458</v>
      </c>
      <c r="AH67" t="s">
        <v>458</v>
      </c>
      <c r="AI67">
        <v>0</v>
      </c>
      <c r="AM67">
        <v>656</v>
      </c>
      <c r="AN67" s="40">
        <v>4.234</v>
      </c>
      <c r="AO67" s="32">
        <v>11114</v>
      </c>
    </row>
    <row r="68" spans="1:41" ht="12.75">
      <c r="A68" t="s">
        <v>180</v>
      </c>
      <c r="B68" t="s">
        <v>446</v>
      </c>
      <c r="C68">
        <v>1560</v>
      </c>
      <c r="D68" t="s">
        <v>447</v>
      </c>
      <c r="F68">
        <v>8</v>
      </c>
      <c r="G68" s="26">
        <v>583</v>
      </c>
      <c r="I68" s="12">
        <v>0.7</v>
      </c>
      <c r="J68" s="26">
        <v>3.539</v>
      </c>
      <c r="K68" s="63">
        <f t="shared" si="9"/>
        <v>2.1234</v>
      </c>
      <c r="L68" s="64">
        <f t="shared" si="6"/>
        <v>1.4156</v>
      </c>
      <c r="M68" s="65">
        <f t="shared" si="7"/>
        <v>0.37415509999999996</v>
      </c>
      <c r="N68" s="64">
        <f t="shared" si="8"/>
        <v>3.1648449000000003</v>
      </c>
      <c r="S68" s="26">
        <v>10112.3</v>
      </c>
      <c r="T68" t="s">
        <v>448</v>
      </c>
      <c r="U68" t="s">
        <v>245</v>
      </c>
      <c r="V68" t="s">
        <v>427</v>
      </c>
      <c r="W68" t="s">
        <v>232</v>
      </c>
      <c r="X68" t="s">
        <v>240</v>
      </c>
      <c r="Y68" s="53">
        <v>0</v>
      </c>
      <c r="Z68" t="s">
        <v>274</v>
      </c>
      <c r="AC68">
        <v>1853</v>
      </c>
      <c r="AE68" s="41"/>
      <c r="AG68" t="s">
        <v>459</v>
      </c>
      <c r="AH68" t="s">
        <v>459</v>
      </c>
      <c r="AI68">
        <v>0</v>
      </c>
      <c r="AM68" s="26">
        <v>583</v>
      </c>
      <c r="AN68" s="71">
        <v>3.539</v>
      </c>
      <c r="AO68" s="34">
        <v>10112.3</v>
      </c>
    </row>
    <row r="69" spans="4:19" ht="12.75">
      <c r="D69">
        <v>11</v>
      </c>
      <c r="E69" t="s">
        <v>460</v>
      </c>
      <c r="F69" s="47">
        <f>AVERAGE(F58:F68)</f>
        <v>9.898181818181818</v>
      </c>
      <c r="G69" s="32">
        <f>SUBTOTAL(9,G58:G68)</f>
        <v>5596</v>
      </c>
      <c r="I69" s="17">
        <f>J69*2000/G69</f>
        <v>7.80771979985704</v>
      </c>
      <c r="J69" s="16">
        <f>SUBTOTAL(9,J58:J68)</f>
        <v>21.845999999999997</v>
      </c>
      <c r="K69" s="75">
        <f>SUBTOTAL(9,K58:K68)</f>
        <v>13.9808</v>
      </c>
      <c r="L69" s="16">
        <f>SUBTOTAL(9,L58:L68)</f>
        <v>7.8652</v>
      </c>
      <c r="M69" s="75">
        <f>SUBTOTAL(9,M58:M68)</f>
        <v>3.0683354819999993</v>
      </c>
      <c r="N69" s="16">
        <f>SUBTOTAL(9,N58:N68)</f>
        <v>18.777664518</v>
      </c>
      <c r="S69" s="32">
        <f>SUBTOTAL(9,S58:S68)</f>
        <v>82927.986</v>
      </c>
    </row>
    <row r="70" spans="12:14" ht="12.75">
      <c r="L70" s="35">
        <f>L69/$J69</f>
        <v>0.3600292959809577</v>
      </c>
      <c r="N70" s="35">
        <f>N69/$J69</f>
        <v>0.8595470346058777</v>
      </c>
    </row>
    <row r="71" ht="12.75">
      <c r="I71" s="26" t="s">
        <v>461</v>
      </c>
    </row>
    <row r="72" spans="2:14" ht="12.75">
      <c r="B72" s="25" t="s">
        <v>462</v>
      </c>
      <c r="C72" s="33">
        <v>37480</v>
      </c>
      <c r="D72">
        <v>21</v>
      </c>
      <c r="E72" t="s">
        <v>460</v>
      </c>
      <c r="F72" s="47">
        <f>'[6]MD'!$F$91</f>
        <v>5.857142857142857</v>
      </c>
      <c r="G72" s="32">
        <f>'[6]MD'!$G$91</f>
        <v>4224</v>
      </c>
      <c r="I72" s="17">
        <f>J72*2000/G72</f>
        <v>10.065814393939394</v>
      </c>
      <c r="J72" s="16">
        <f>'[6]MD'!$R$91</f>
        <v>21.259</v>
      </c>
      <c r="K72" s="16">
        <f>'[6]MD'!I91</f>
        <v>13.102200000000002</v>
      </c>
      <c r="L72" s="16">
        <f>'[6]MD'!J91</f>
        <v>8.1568</v>
      </c>
      <c r="M72" s="16">
        <f>'[6]MD'!K91</f>
        <v>3.52965435</v>
      </c>
      <c r="N72" s="16">
        <f>'[6]MD'!L91</f>
        <v>17.72934565</v>
      </c>
    </row>
    <row r="73" spans="2:14" ht="12.75">
      <c r="B73" t="s">
        <v>463</v>
      </c>
      <c r="L73" s="35">
        <f>L72/$J72</f>
        <v>0.38368690907380404</v>
      </c>
      <c r="N73" s="35">
        <f>N72/$J72</f>
        <v>0.8339689378616115</v>
      </c>
    </row>
    <row r="74" ht="12.75">
      <c r="B74" t="s">
        <v>464</v>
      </c>
    </row>
    <row r="75" spans="6:15" ht="12.75">
      <c r="F75" s="47"/>
      <c r="G75" s="32"/>
      <c r="I75" s="47"/>
      <c r="J75" s="47"/>
      <c r="K75" s="47"/>
      <c r="L75" s="47"/>
      <c r="M75" s="47"/>
      <c r="N75" s="47"/>
      <c r="O75" s="25"/>
    </row>
    <row r="76" spans="4:14" ht="12.75">
      <c r="D76" s="18"/>
      <c r="F76" s="18"/>
      <c r="G76" s="18"/>
      <c r="I76" s="18"/>
      <c r="J76" s="18"/>
      <c r="K76" s="18"/>
      <c r="L76" s="18"/>
      <c r="M76" s="18"/>
      <c r="N76" s="18"/>
    </row>
    <row r="77" spans="4:10" ht="12.75">
      <c r="D77" s="25"/>
      <c r="E77" s="25"/>
      <c r="F77" s="25"/>
      <c r="G77" s="25"/>
      <c r="H77" s="25"/>
      <c r="I77" s="25"/>
      <c r="J77" s="25"/>
    </row>
    <row r="78" spans="4:10" ht="12.75">
      <c r="D78" s="25"/>
      <c r="E78" s="25"/>
      <c r="F78" s="25"/>
      <c r="G78" s="25"/>
      <c r="H78" s="25"/>
      <c r="I78" s="25"/>
      <c r="J78" s="25"/>
    </row>
    <row r="82" ht="12.75">
      <c r="B82" s="55" t="s">
        <v>200</v>
      </c>
    </row>
    <row r="83" spans="1:41" ht="12.75">
      <c r="A83" t="s">
        <v>180</v>
      </c>
      <c r="B83" t="s">
        <v>396</v>
      </c>
      <c r="C83">
        <v>1571</v>
      </c>
      <c r="D83">
        <v>3</v>
      </c>
      <c r="F83">
        <v>21.42</v>
      </c>
      <c r="G83">
        <v>9974</v>
      </c>
      <c r="I83">
        <v>0.251</v>
      </c>
      <c r="J83">
        <v>17.354</v>
      </c>
      <c r="O83" s="56">
        <f>J83*0.7</f>
        <v>12.147799999999998</v>
      </c>
      <c r="P83" s="76">
        <f>$J83-O83</f>
        <v>5.206200000000001</v>
      </c>
      <c r="Q83" s="58">
        <f>S83*0.07/2000</f>
        <v>4.3482386150000005</v>
      </c>
      <c r="R83" s="57">
        <f>$J83-Q83</f>
        <v>13.005761385</v>
      </c>
      <c r="S83">
        <v>124235.389</v>
      </c>
      <c r="T83" t="s">
        <v>398</v>
      </c>
      <c r="U83" t="s">
        <v>245</v>
      </c>
      <c r="V83" t="s">
        <v>399</v>
      </c>
      <c r="W83" t="s">
        <v>232</v>
      </c>
      <c r="X83" t="s">
        <v>261</v>
      </c>
      <c r="Y83" s="53" t="s">
        <v>336</v>
      </c>
      <c r="Z83" t="s">
        <v>241</v>
      </c>
      <c r="AA83" t="s">
        <v>274</v>
      </c>
      <c r="AC83">
        <v>6970</v>
      </c>
      <c r="AE83" s="41"/>
      <c r="AL83" s="32"/>
      <c r="AM83">
        <f>G83-AJ83</f>
        <v>9974</v>
      </c>
      <c r="AN83" s="40">
        <f>J83-AK83</f>
        <v>17.354</v>
      </c>
      <c r="AO83" s="32">
        <f>S83-AL83</f>
        <v>124235.389</v>
      </c>
    </row>
    <row r="84" spans="1:41" ht="12.75">
      <c r="A84" t="s">
        <v>180</v>
      </c>
      <c r="B84" t="s">
        <v>396</v>
      </c>
      <c r="C84">
        <v>1571</v>
      </c>
      <c r="D84">
        <v>4</v>
      </c>
      <c r="F84">
        <v>22.23</v>
      </c>
      <c r="G84">
        <v>9758</v>
      </c>
      <c r="I84">
        <v>0.226</v>
      </c>
      <c r="J84">
        <v>16.104</v>
      </c>
      <c r="O84" s="56">
        <f>J84*0.7</f>
        <v>11.272799999999998</v>
      </c>
      <c r="P84" s="76">
        <f>$J84-O84</f>
        <v>4.831200000000001</v>
      </c>
      <c r="Q84" s="58">
        <f>S84*0.07/2000</f>
        <v>4.3822810500000005</v>
      </c>
      <c r="R84" s="57">
        <f>$J84-Q84</f>
        <v>11.72171895</v>
      </c>
      <c r="S84">
        <v>125208.03</v>
      </c>
      <c r="T84" t="s">
        <v>398</v>
      </c>
      <c r="U84" t="s">
        <v>245</v>
      </c>
      <c r="V84" t="s">
        <v>399</v>
      </c>
      <c r="W84" t="s">
        <v>232</v>
      </c>
      <c r="X84" t="s">
        <v>261</v>
      </c>
      <c r="Y84" s="53" t="s">
        <v>336</v>
      </c>
      <c r="Z84" t="s">
        <v>241</v>
      </c>
      <c r="AA84" t="s">
        <v>274</v>
      </c>
      <c r="AB84" t="s">
        <v>288</v>
      </c>
      <c r="AC84">
        <v>6638</v>
      </c>
      <c r="AE84" s="41"/>
      <c r="AL84" s="32"/>
      <c r="AM84">
        <f>G84-AJ84</f>
        <v>9758</v>
      </c>
      <c r="AN84" s="40">
        <f>J84-AK84</f>
        <v>16.104</v>
      </c>
      <c r="AO84" s="32">
        <f>S84-AL84</f>
        <v>125208.03</v>
      </c>
    </row>
    <row r="85" spans="1:41" ht="12.75">
      <c r="A85" t="s">
        <v>180</v>
      </c>
      <c r="B85" t="s">
        <v>392</v>
      </c>
      <c r="C85">
        <v>1552</v>
      </c>
      <c r="D85">
        <v>1</v>
      </c>
      <c r="F85">
        <v>24</v>
      </c>
      <c r="G85">
        <v>4369</v>
      </c>
      <c r="H85" s="59"/>
      <c r="I85">
        <v>0.466</v>
      </c>
      <c r="J85">
        <v>10.318</v>
      </c>
      <c r="K85" s="59"/>
      <c r="L85" s="17"/>
      <c r="O85" s="56">
        <f>J85*0.7</f>
        <v>7.222599999999999</v>
      </c>
      <c r="P85" s="76">
        <f>$J85-O85</f>
        <v>3.0954000000000006</v>
      </c>
      <c r="Q85" s="58">
        <f>S85*0.07/2000</f>
        <v>1.5499575</v>
      </c>
      <c r="R85" s="57">
        <f>$J85-Q85</f>
        <v>8.7680425</v>
      </c>
      <c r="S85">
        <v>44284.5</v>
      </c>
      <c r="T85" t="s">
        <v>393</v>
      </c>
      <c r="U85" t="s">
        <v>245</v>
      </c>
      <c r="V85" t="s">
        <v>394</v>
      </c>
      <c r="W85" t="s">
        <v>232</v>
      </c>
      <c r="X85" t="s">
        <v>257</v>
      </c>
      <c r="Y85" s="54" t="s">
        <v>336</v>
      </c>
      <c r="Z85" t="s">
        <v>356</v>
      </c>
      <c r="AB85" t="s">
        <v>395</v>
      </c>
      <c r="AC85">
        <v>2500</v>
      </c>
      <c r="AE85" s="41"/>
      <c r="AL85" s="32"/>
      <c r="AN85" s="40"/>
      <c r="AO85" s="32"/>
    </row>
    <row r="86" spans="1:41" ht="12.75">
      <c r="A86" t="s">
        <v>180</v>
      </c>
      <c r="B86" t="s">
        <v>414</v>
      </c>
      <c r="C86">
        <v>1554</v>
      </c>
      <c r="D86">
        <v>1</v>
      </c>
      <c r="F86">
        <v>24</v>
      </c>
      <c r="G86">
        <v>2160</v>
      </c>
      <c r="I86">
        <v>0.282</v>
      </c>
      <c r="J86">
        <v>2.478</v>
      </c>
      <c r="O86" s="56">
        <f>J86*0.7</f>
        <v>1.7346000000000001</v>
      </c>
      <c r="P86" s="76">
        <f>$J86-O86</f>
        <v>0.7434000000000001</v>
      </c>
      <c r="Q86" s="58">
        <f>S86*0.07/2000</f>
        <v>0.5915385</v>
      </c>
      <c r="R86" s="57">
        <f>$J86-Q86</f>
        <v>1.8864615000000002</v>
      </c>
      <c r="S86">
        <v>16901.1</v>
      </c>
      <c r="T86" t="s">
        <v>389</v>
      </c>
      <c r="U86" t="s">
        <v>245</v>
      </c>
      <c r="V86" t="s">
        <v>390</v>
      </c>
      <c r="W86" t="s">
        <v>232</v>
      </c>
      <c r="X86" t="s">
        <v>287</v>
      </c>
      <c r="Y86" s="53" t="s">
        <v>336</v>
      </c>
      <c r="Z86" t="s">
        <v>271</v>
      </c>
      <c r="AA86" t="s">
        <v>274</v>
      </c>
      <c r="AC86">
        <v>1337</v>
      </c>
      <c r="AE86" s="41"/>
      <c r="AL86" s="32"/>
      <c r="AM86">
        <f>G86-AJ86</f>
        <v>2160</v>
      </c>
      <c r="AN86" s="40">
        <f>J86-AK86</f>
        <v>2.478</v>
      </c>
      <c r="AO86" s="32">
        <f>S86-AL86</f>
        <v>16901.1</v>
      </c>
    </row>
    <row r="87" spans="1:41" ht="12.75">
      <c r="A87" t="s">
        <v>180</v>
      </c>
      <c r="B87" t="s">
        <v>414</v>
      </c>
      <c r="C87">
        <v>1554</v>
      </c>
      <c r="D87">
        <v>4</v>
      </c>
      <c r="F87">
        <v>23.25</v>
      </c>
      <c r="G87">
        <v>6046</v>
      </c>
      <c r="I87">
        <v>0.26</v>
      </c>
      <c r="J87">
        <v>9.934</v>
      </c>
      <c r="O87" s="56">
        <f>J87*0.7</f>
        <v>6.953799999999999</v>
      </c>
      <c r="P87" s="76">
        <f>$J87-O87</f>
        <v>2.9802</v>
      </c>
      <c r="Q87" s="58">
        <f>S87*0.07/2000</f>
        <v>2.5606035000000005</v>
      </c>
      <c r="R87" s="57">
        <f>$J87-Q87</f>
        <v>7.373396499999998</v>
      </c>
      <c r="S87">
        <v>73160.1</v>
      </c>
      <c r="T87" t="s">
        <v>389</v>
      </c>
      <c r="U87" t="s">
        <v>245</v>
      </c>
      <c r="V87" t="s">
        <v>390</v>
      </c>
      <c r="W87" t="s">
        <v>232</v>
      </c>
      <c r="X87" t="s">
        <v>287</v>
      </c>
      <c r="Y87" s="53" t="s">
        <v>336</v>
      </c>
      <c r="Z87" t="s">
        <v>271</v>
      </c>
      <c r="AA87" t="s">
        <v>274</v>
      </c>
      <c r="AC87">
        <v>4200</v>
      </c>
      <c r="AE87" s="41"/>
      <c r="AL87" s="32"/>
      <c r="AM87">
        <f>G87-AJ87</f>
        <v>6046</v>
      </c>
      <c r="AN87" s="40">
        <f>J87-AK87</f>
        <v>9.934</v>
      </c>
      <c r="AO87" s="32">
        <f>S87-AL87</f>
        <v>73160.1</v>
      </c>
    </row>
    <row r="88" spans="1:41" ht="12.75">
      <c r="A88" t="s">
        <v>180</v>
      </c>
      <c r="B88" t="s">
        <v>436</v>
      </c>
      <c r="C88">
        <v>1559</v>
      </c>
      <c r="D88">
        <v>4</v>
      </c>
      <c r="O88" s="56"/>
      <c r="P88" s="57"/>
      <c r="Q88" s="58"/>
      <c r="R88" s="57"/>
      <c r="T88" t="s">
        <v>393</v>
      </c>
      <c r="U88" t="s">
        <v>245</v>
      </c>
      <c r="V88" t="s">
        <v>427</v>
      </c>
      <c r="W88" t="s">
        <v>232</v>
      </c>
      <c r="X88" t="s">
        <v>287</v>
      </c>
      <c r="Y88" s="53" t="s">
        <v>336</v>
      </c>
      <c r="Z88" t="s">
        <v>274</v>
      </c>
      <c r="AC88">
        <v>1080</v>
      </c>
      <c r="AE88" s="41"/>
      <c r="AM88">
        <f>G88-AJ88</f>
        <v>0</v>
      </c>
      <c r="AN88" s="40">
        <f>J88-AK88</f>
        <v>0</v>
      </c>
      <c r="AO88" s="32">
        <f>S88-AL88</f>
        <v>0</v>
      </c>
    </row>
    <row r="89" spans="1:41" ht="12.75">
      <c r="A89" t="s">
        <v>180</v>
      </c>
      <c r="B89" t="s">
        <v>443</v>
      </c>
      <c r="C89">
        <v>1564</v>
      </c>
      <c r="D89">
        <v>8</v>
      </c>
      <c r="F89">
        <v>21</v>
      </c>
      <c r="G89">
        <v>2423</v>
      </c>
      <c r="I89">
        <v>0.285</v>
      </c>
      <c r="J89">
        <v>6.113</v>
      </c>
      <c r="O89" s="56">
        <f>J89*0.7</f>
        <v>4.2791</v>
      </c>
      <c r="P89" s="76">
        <f>$J89-O89</f>
        <v>1.8339000000000008</v>
      </c>
      <c r="Q89" s="58">
        <f>S89*0.07/2000</f>
        <v>1.3894781250000001</v>
      </c>
      <c r="R89" s="57">
        <f>$J89-Q89</f>
        <v>4.723521875</v>
      </c>
      <c r="S89">
        <v>39699.375</v>
      </c>
      <c r="T89" t="s">
        <v>444</v>
      </c>
      <c r="U89" t="s">
        <v>245</v>
      </c>
      <c r="V89" t="s">
        <v>445</v>
      </c>
      <c r="W89" t="s">
        <v>232</v>
      </c>
      <c r="X89" t="s">
        <v>261</v>
      </c>
      <c r="Y89" s="53" t="s">
        <v>336</v>
      </c>
      <c r="Z89" t="s">
        <v>241</v>
      </c>
      <c r="AC89">
        <v>2400</v>
      </c>
      <c r="AE89" s="41"/>
      <c r="AM89">
        <f>G89-AJ89</f>
        <v>2423</v>
      </c>
      <c r="AN89" s="40">
        <f>J89-AK89</f>
        <v>6.113</v>
      </c>
      <c r="AO89" s="32">
        <f>S89-AL89</f>
        <v>39699.375</v>
      </c>
    </row>
    <row r="90" spans="1:41" ht="12.75">
      <c r="A90" t="s">
        <v>180</v>
      </c>
      <c r="B90" t="s">
        <v>432</v>
      </c>
      <c r="C90">
        <v>1570</v>
      </c>
      <c r="D90">
        <v>9</v>
      </c>
      <c r="E90" t="s">
        <v>435</v>
      </c>
      <c r="F90">
        <v>17.86</v>
      </c>
      <c r="G90" s="26">
        <v>458</v>
      </c>
      <c r="I90">
        <v>0.424</v>
      </c>
      <c r="J90" s="26">
        <v>1.502</v>
      </c>
      <c r="O90" s="63">
        <f>J90*0.7</f>
        <v>1.0514</v>
      </c>
      <c r="P90" s="77">
        <f>$J90-O90</f>
        <v>0.4506000000000001</v>
      </c>
      <c r="Q90" s="65">
        <f>S90*0.07/2000</f>
        <v>0.23571247000000004</v>
      </c>
      <c r="R90" s="64">
        <f>$J90-Q90</f>
        <v>1.26628753</v>
      </c>
      <c r="S90" s="26">
        <v>6734.642</v>
      </c>
      <c r="T90" t="s">
        <v>433</v>
      </c>
      <c r="U90" t="s">
        <v>245</v>
      </c>
      <c r="V90" t="s">
        <v>434</v>
      </c>
      <c r="W90" t="s">
        <v>232</v>
      </c>
      <c r="X90" t="s">
        <v>287</v>
      </c>
      <c r="Y90" s="53" t="s">
        <v>465</v>
      </c>
      <c r="Z90" t="s">
        <v>356</v>
      </c>
      <c r="AE90" s="41"/>
      <c r="AM90">
        <f>G90-AJ90</f>
        <v>458</v>
      </c>
      <c r="AN90" s="40">
        <f>J90-AK90</f>
        <v>1.502</v>
      </c>
      <c r="AO90" s="32">
        <f>S90-AL90</f>
        <v>6734.642</v>
      </c>
    </row>
    <row r="91" spans="4:19" ht="12.75">
      <c r="D91">
        <v>7</v>
      </c>
      <c r="E91" t="s">
        <v>460</v>
      </c>
      <c r="F91" s="47">
        <f>AVERAGE(F83:F90)</f>
        <v>21.965714285714284</v>
      </c>
      <c r="G91" s="32">
        <f>SUM(G83:G90)</f>
        <v>35188</v>
      </c>
      <c r="I91" s="17">
        <f>J91*2000/G91</f>
        <v>3.626406729566898</v>
      </c>
      <c r="J91" s="47">
        <f>SUM(J83:J90)</f>
        <v>63.803</v>
      </c>
      <c r="O91" s="75">
        <f>SUM(O83:O90)</f>
        <v>44.662099999999995</v>
      </c>
      <c r="P91" s="16">
        <f>SUM(P83:P90)</f>
        <v>19.140900000000002</v>
      </c>
      <c r="Q91" s="75">
        <f>SUM(Q83:Q90)</f>
        <v>15.057809760000001</v>
      </c>
      <c r="R91" s="16">
        <f>SUM(R83:R90)</f>
        <v>48.74519024000001</v>
      </c>
      <c r="S91" s="32">
        <f>SUM(S83:S90)</f>
        <v>430223.13599999994</v>
      </c>
    </row>
    <row r="92" spans="16:18" ht="12.75">
      <c r="P92" s="35"/>
      <c r="R92" s="35"/>
    </row>
  </sheetData>
  <mergeCells count="1">
    <mergeCell ref="AM1:AO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N257"/>
  <sheetViews>
    <sheetView workbookViewId="0" topLeftCell="A1">
      <pane xSplit="4" ySplit="2" topLeftCell="E3"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cols>
    <col min="1" max="1" width="6.8515625" style="0" bestFit="1" customWidth="1"/>
    <col min="2" max="2" width="33.7109375" style="0" bestFit="1" customWidth="1"/>
    <col min="3" max="3" width="7.00390625" style="0" customWidth="1"/>
    <col min="4" max="4" width="7.28125" style="0" bestFit="1" customWidth="1"/>
    <col min="5" max="5" width="16.00390625" style="0" bestFit="1" customWidth="1"/>
    <col min="6" max="6" width="5.28125" style="0" customWidth="1"/>
    <col min="7" max="7" width="7.421875" style="0" bestFit="1" customWidth="1"/>
    <col min="8" max="8" width="7.28125" style="0" bestFit="1" customWidth="1"/>
    <col min="9" max="9" width="10.57421875" style="0" bestFit="1" customWidth="1"/>
    <col min="10" max="10" width="11.140625" style="0" bestFit="1" customWidth="1"/>
    <col min="11" max="11" width="11.140625" style="0" customWidth="1"/>
    <col min="12" max="12" width="4.57421875" style="0" customWidth="1"/>
    <col min="13" max="13" width="11.8515625" style="0" customWidth="1"/>
    <col min="14" max="14" width="4.57421875" style="0" customWidth="1"/>
    <col min="15" max="15" width="12.140625" style="0" customWidth="1"/>
    <col min="16" max="16" width="4.57421875" style="0" customWidth="1"/>
    <col min="17" max="17" width="11.140625" style="0" customWidth="1"/>
    <col min="18" max="18" width="5.57421875" style="0" customWidth="1"/>
    <col min="19" max="19" width="12.140625" style="0" bestFit="1" customWidth="1"/>
    <col min="20" max="20" width="10.8515625" style="0" bestFit="1" customWidth="1"/>
    <col min="21" max="21" width="16.7109375" style="0" bestFit="1" customWidth="1"/>
    <col min="22" max="22" width="28.140625" style="0" bestFit="1" customWidth="1"/>
    <col min="23" max="23" width="255.7109375" style="0" bestFit="1" customWidth="1"/>
    <col min="24" max="24" width="26.57421875" style="0" bestFit="1" customWidth="1"/>
    <col min="25" max="25" width="31.8515625" style="0" bestFit="1" customWidth="1"/>
    <col min="26" max="26" width="4.421875" style="0" customWidth="1"/>
    <col min="27" max="27" width="20.421875" style="0" bestFit="1" customWidth="1"/>
    <col min="28" max="28" width="23.7109375" style="0" bestFit="1" customWidth="1"/>
    <col min="29" max="29" width="64.8515625" style="0" bestFit="1" customWidth="1"/>
    <col min="30" max="30" width="16.421875" style="0" bestFit="1" customWidth="1"/>
    <col min="32" max="33" width="12.00390625" style="0" bestFit="1" customWidth="1"/>
    <col min="34" max="34" width="2.00390625" style="0" customWidth="1"/>
    <col min="35" max="35" width="7.421875" style="0" customWidth="1"/>
    <col min="36" max="36" width="11.140625" style="0" bestFit="1" customWidth="1"/>
    <col min="37" max="37" width="12.140625" style="0" bestFit="1" customWidth="1"/>
    <col min="38" max="38" width="7.421875" style="0" customWidth="1"/>
    <col min="39" max="39" width="11.140625" style="0" bestFit="1" customWidth="1"/>
    <col min="40" max="40" width="12.140625" style="0" bestFit="1" customWidth="1"/>
  </cols>
  <sheetData>
    <row r="1" spans="2:40" ht="12.75">
      <c r="B1" s="48">
        <v>38559</v>
      </c>
      <c r="G1" s="25" t="s">
        <v>201</v>
      </c>
      <c r="K1" s="49" t="s">
        <v>202</v>
      </c>
      <c r="L1" s="49"/>
      <c r="M1" s="49" t="s">
        <v>466</v>
      </c>
      <c r="N1" s="49"/>
      <c r="O1" s="49" t="s">
        <v>204</v>
      </c>
      <c r="P1" s="49"/>
      <c r="Q1" s="49" t="s">
        <v>205</v>
      </c>
      <c r="Z1" s="25" t="s">
        <v>206</v>
      </c>
      <c r="AL1" s="115" t="s">
        <v>175</v>
      </c>
      <c r="AM1" s="115"/>
      <c r="AN1" s="115"/>
    </row>
    <row r="2" spans="1:40" ht="12.75">
      <c r="A2" t="s">
        <v>207</v>
      </c>
      <c r="B2" t="s">
        <v>208</v>
      </c>
      <c r="C2" t="s">
        <v>209</v>
      </c>
      <c r="D2" t="s">
        <v>210</v>
      </c>
      <c r="E2" t="s">
        <v>211</v>
      </c>
      <c r="F2" t="s">
        <v>212</v>
      </c>
      <c r="G2" t="s">
        <v>213</v>
      </c>
      <c r="H2" t="s">
        <v>214</v>
      </c>
      <c r="I2" t="s">
        <v>215</v>
      </c>
      <c r="J2" t="s">
        <v>216</v>
      </c>
      <c r="K2" s="50" t="s">
        <v>216</v>
      </c>
      <c r="L2" s="50"/>
      <c r="M2" s="50" t="s">
        <v>216</v>
      </c>
      <c r="N2" s="50"/>
      <c r="O2" s="50" t="s">
        <v>216</v>
      </c>
      <c r="P2" s="50"/>
      <c r="Q2" s="50" t="s">
        <v>216</v>
      </c>
      <c r="S2" t="s">
        <v>217</v>
      </c>
      <c r="T2" t="s">
        <v>218</v>
      </c>
      <c r="U2" t="s">
        <v>219</v>
      </c>
      <c r="V2" t="s">
        <v>467</v>
      </c>
      <c r="W2" t="s">
        <v>220</v>
      </c>
      <c r="X2" t="s">
        <v>221</v>
      </c>
      <c r="Y2" t="s">
        <v>222</v>
      </c>
      <c r="AA2" t="s">
        <v>343</v>
      </c>
      <c r="AB2" t="s">
        <v>223</v>
      </c>
      <c r="AC2" t="s">
        <v>224</v>
      </c>
      <c r="AD2" t="s">
        <v>225</v>
      </c>
      <c r="AG2" s="51">
        <v>38507</v>
      </c>
      <c r="AI2" s="52" t="s">
        <v>213</v>
      </c>
      <c r="AJ2" t="s">
        <v>216</v>
      </c>
      <c r="AK2" t="s">
        <v>217</v>
      </c>
      <c r="AL2" s="52" t="s">
        <v>213</v>
      </c>
      <c r="AM2" t="s">
        <v>216</v>
      </c>
      <c r="AN2" t="s">
        <v>217</v>
      </c>
    </row>
    <row r="3" spans="1:40" ht="12.75">
      <c r="A3" t="s">
        <v>181</v>
      </c>
      <c r="B3" t="s">
        <v>468</v>
      </c>
      <c r="C3">
        <v>55239</v>
      </c>
      <c r="D3">
        <v>1</v>
      </c>
      <c r="F3">
        <v>19.77</v>
      </c>
      <c r="G3">
        <v>2769</v>
      </c>
      <c r="I3">
        <v>0.029</v>
      </c>
      <c r="J3">
        <v>0.265</v>
      </c>
      <c r="S3">
        <v>30939.621</v>
      </c>
      <c r="T3" t="s">
        <v>285</v>
      </c>
      <c r="U3" t="s">
        <v>230</v>
      </c>
      <c r="V3" t="s">
        <v>469</v>
      </c>
      <c r="W3" t="s">
        <v>470</v>
      </c>
      <c r="X3" t="s">
        <v>232</v>
      </c>
      <c r="Y3" t="s">
        <v>251</v>
      </c>
      <c r="Z3" s="53"/>
      <c r="AA3" t="s">
        <v>274</v>
      </c>
      <c r="AC3" t="s">
        <v>471</v>
      </c>
      <c r="AD3">
        <v>1967</v>
      </c>
      <c r="AF3" t="str">
        <f aca="true" t="shared" si="0" ref="AF3:AF34">C3&amp;D3</f>
        <v>552391</v>
      </c>
      <c r="AG3" t="str">
        <f>'[8]0604'!AF3</f>
        <v>552391</v>
      </c>
      <c r="AH3">
        <f aca="true" t="shared" si="1" ref="AH3:AH34">IF(AF3=AG3,)</f>
        <v>0</v>
      </c>
      <c r="AL3" s="32">
        <f aca="true" t="shared" si="2" ref="AL3:AL34">G3-AI3</f>
        <v>2769</v>
      </c>
      <c r="AM3">
        <f aca="true" t="shared" si="3" ref="AM3:AM34">J3-AJ3</f>
        <v>0.265</v>
      </c>
      <c r="AN3" s="32">
        <f aca="true" t="shared" si="4" ref="AN3:AN34">S3-AK3</f>
        <v>30939.621</v>
      </c>
    </row>
    <row r="4" spans="1:40" ht="12.75">
      <c r="A4" t="s">
        <v>181</v>
      </c>
      <c r="B4" t="s">
        <v>468</v>
      </c>
      <c r="C4">
        <v>55239</v>
      </c>
      <c r="D4">
        <v>2</v>
      </c>
      <c r="F4">
        <v>17.3</v>
      </c>
      <c r="G4">
        <v>2560</v>
      </c>
      <c r="I4">
        <v>0.026</v>
      </c>
      <c r="J4">
        <v>0.21</v>
      </c>
      <c r="S4">
        <v>28247.883</v>
      </c>
      <c r="T4" t="s">
        <v>285</v>
      </c>
      <c r="U4" t="s">
        <v>230</v>
      </c>
      <c r="V4" t="s">
        <v>469</v>
      </c>
      <c r="W4" t="s">
        <v>470</v>
      </c>
      <c r="X4" t="s">
        <v>232</v>
      </c>
      <c r="Y4" t="s">
        <v>251</v>
      </c>
      <c r="AA4" t="s">
        <v>274</v>
      </c>
      <c r="AC4" t="s">
        <v>471</v>
      </c>
      <c r="AD4">
        <v>1967</v>
      </c>
      <c r="AF4" t="str">
        <f t="shared" si="0"/>
        <v>552392</v>
      </c>
      <c r="AG4" t="str">
        <f>'[8]0604'!AF4</f>
        <v>552392</v>
      </c>
      <c r="AH4">
        <f t="shared" si="1"/>
        <v>0</v>
      </c>
      <c r="AL4" s="32">
        <f t="shared" si="2"/>
        <v>2560</v>
      </c>
      <c r="AM4">
        <f t="shared" si="3"/>
        <v>0.21</v>
      </c>
      <c r="AN4" s="32">
        <f t="shared" si="4"/>
        <v>28247.883</v>
      </c>
    </row>
    <row r="5" spans="1:40" ht="12.75">
      <c r="A5" t="s">
        <v>181</v>
      </c>
      <c r="B5" t="s">
        <v>468</v>
      </c>
      <c r="C5">
        <v>55239</v>
      </c>
      <c r="D5">
        <v>3</v>
      </c>
      <c r="F5">
        <v>18.7</v>
      </c>
      <c r="G5">
        <v>2664</v>
      </c>
      <c r="I5">
        <v>0.025</v>
      </c>
      <c r="J5">
        <v>0.248</v>
      </c>
      <c r="S5">
        <v>29597.68</v>
      </c>
      <c r="T5" t="s">
        <v>285</v>
      </c>
      <c r="U5" t="s">
        <v>230</v>
      </c>
      <c r="V5" t="s">
        <v>469</v>
      </c>
      <c r="W5" t="s">
        <v>470</v>
      </c>
      <c r="X5" t="s">
        <v>232</v>
      </c>
      <c r="Y5" t="s">
        <v>251</v>
      </c>
      <c r="AA5" t="s">
        <v>274</v>
      </c>
      <c r="AC5" t="s">
        <v>471</v>
      </c>
      <c r="AD5">
        <v>1967</v>
      </c>
      <c r="AF5" t="str">
        <f t="shared" si="0"/>
        <v>552393</v>
      </c>
      <c r="AG5" t="str">
        <f>'[8]0604'!AF5</f>
        <v>552393</v>
      </c>
      <c r="AH5">
        <f t="shared" si="1"/>
        <v>0</v>
      </c>
      <c r="AL5" s="32">
        <f t="shared" si="2"/>
        <v>2664</v>
      </c>
      <c r="AM5">
        <f t="shared" si="3"/>
        <v>0.248</v>
      </c>
      <c r="AN5" s="32">
        <f t="shared" si="4"/>
        <v>29597.68</v>
      </c>
    </row>
    <row r="6" spans="1:40" ht="12.75">
      <c r="A6" t="s">
        <v>181</v>
      </c>
      <c r="B6" t="s">
        <v>472</v>
      </c>
      <c r="C6">
        <v>2378</v>
      </c>
      <c r="D6">
        <v>1</v>
      </c>
      <c r="F6">
        <v>24</v>
      </c>
      <c r="G6">
        <v>2985</v>
      </c>
      <c r="I6">
        <v>0.586</v>
      </c>
      <c r="J6">
        <v>9.753</v>
      </c>
      <c r="S6">
        <v>33108.7</v>
      </c>
      <c r="T6" t="s">
        <v>473</v>
      </c>
      <c r="U6" t="s">
        <v>245</v>
      </c>
      <c r="V6" t="s">
        <v>469</v>
      </c>
      <c r="W6" t="s">
        <v>474</v>
      </c>
      <c r="X6" t="s">
        <v>232</v>
      </c>
      <c r="Y6" t="s">
        <v>257</v>
      </c>
      <c r="Z6" t="s">
        <v>475</v>
      </c>
      <c r="AA6" t="s">
        <v>356</v>
      </c>
      <c r="AB6" t="s">
        <v>241</v>
      </c>
      <c r="AC6" t="s">
        <v>476</v>
      </c>
      <c r="AD6">
        <v>1300</v>
      </c>
      <c r="AF6" t="str">
        <f t="shared" si="0"/>
        <v>23781</v>
      </c>
      <c r="AG6" t="str">
        <f>'[8]0604'!AF6</f>
        <v>23781</v>
      </c>
      <c r="AH6">
        <f t="shared" si="1"/>
        <v>0</v>
      </c>
      <c r="AL6" s="32">
        <f t="shared" si="2"/>
        <v>2985</v>
      </c>
      <c r="AM6">
        <f t="shared" si="3"/>
        <v>9.753</v>
      </c>
      <c r="AN6" s="32">
        <f t="shared" si="4"/>
        <v>33108.7</v>
      </c>
    </row>
    <row r="7" spans="1:40" ht="12.75">
      <c r="A7" t="s">
        <v>181</v>
      </c>
      <c r="B7" t="s">
        <v>472</v>
      </c>
      <c r="C7">
        <v>2378</v>
      </c>
      <c r="D7">
        <v>2</v>
      </c>
      <c r="F7">
        <v>24</v>
      </c>
      <c r="G7">
        <v>3764</v>
      </c>
      <c r="I7">
        <v>0.46</v>
      </c>
      <c r="J7">
        <v>9.151</v>
      </c>
      <c r="S7">
        <v>39640.5</v>
      </c>
      <c r="T7" t="s">
        <v>473</v>
      </c>
      <c r="U7" t="s">
        <v>245</v>
      </c>
      <c r="V7" t="s">
        <v>469</v>
      </c>
      <c r="W7" t="s">
        <v>474</v>
      </c>
      <c r="X7" t="s">
        <v>232</v>
      </c>
      <c r="Y7" t="s">
        <v>257</v>
      </c>
      <c r="Z7" t="s">
        <v>475</v>
      </c>
      <c r="AA7" t="s">
        <v>356</v>
      </c>
      <c r="AB7" t="s">
        <v>241</v>
      </c>
      <c r="AC7" t="s">
        <v>476</v>
      </c>
      <c r="AD7">
        <v>1600</v>
      </c>
      <c r="AF7" t="str">
        <f t="shared" si="0"/>
        <v>23782</v>
      </c>
      <c r="AG7" t="str">
        <f>'[8]0604'!AF7</f>
        <v>23782</v>
      </c>
      <c r="AH7">
        <f t="shared" si="1"/>
        <v>0</v>
      </c>
      <c r="AL7" s="32">
        <f t="shared" si="2"/>
        <v>3764</v>
      </c>
      <c r="AM7">
        <f t="shared" si="3"/>
        <v>9.151</v>
      </c>
      <c r="AN7" s="32">
        <f t="shared" si="4"/>
        <v>39640.5</v>
      </c>
    </row>
    <row r="8" spans="1:40" ht="12.75">
      <c r="A8" t="s">
        <v>181</v>
      </c>
      <c r="B8" t="s">
        <v>472</v>
      </c>
      <c r="C8">
        <v>2378</v>
      </c>
      <c r="D8">
        <v>3</v>
      </c>
      <c r="F8">
        <v>24</v>
      </c>
      <c r="G8">
        <v>2394</v>
      </c>
      <c r="I8">
        <v>0.18</v>
      </c>
      <c r="J8">
        <v>2.573</v>
      </c>
      <c r="S8">
        <v>28457.8</v>
      </c>
      <c r="T8" t="s">
        <v>473</v>
      </c>
      <c r="U8" t="s">
        <v>245</v>
      </c>
      <c r="V8" t="s">
        <v>469</v>
      </c>
      <c r="W8" t="s">
        <v>474</v>
      </c>
      <c r="X8" t="s">
        <v>232</v>
      </c>
      <c r="Y8" t="s">
        <v>287</v>
      </c>
      <c r="Z8" t="s">
        <v>336</v>
      </c>
      <c r="AA8" t="s">
        <v>241</v>
      </c>
      <c r="AC8" t="s">
        <v>301</v>
      </c>
      <c r="AD8">
        <v>1720</v>
      </c>
      <c r="AF8" t="str">
        <f t="shared" si="0"/>
        <v>23783</v>
      </c>
      <c r="AG8" t="str">
        <f>'[8]0604'!AF8</f>
        <v>23783</v>
      </c>
      <c r="AH8">
        <f t="shared" si="1"/>
        <v>0</v>
      </c>
      <c r="AL8" s="32">
        <f t="shared" si="2"/>
        <v>2394</v>
      </c>
      <c r="AM8">
        <f t="shared" si="3"/>
        <v>2.573</v>
      </c>
      <c r="AN8" s="32">
        <f t="shared" si="4"/>
        <v>28457.8</v>
      </c>
    </row>
    <row r="9" spans="1:40" ht="12.75">
      <c r="A9" t="s">
        <v>181</v>
      </c>
      <c r="B9" t="s">
        <v>477</v>
      </c>
      <c r="C9">
        <v>2397</v>
      </c>
      <c r="D9" t="s">
        <v>478</v>
      </c>
      <c r="F9">
        <v>0</v>
      </c>
      <c r="T9" t="s">
        <v>479</v>
      </c>
      <c r="U9" t="s">
        <v>245</v>
      </c>
      <c r="V9" t="s">
        <v>469</v>
      </c>
      <c r="W9" t="s">
        <v>480</v>
      </c>
      <c r="X9" t="s">
        <v>232</v>
      </c>
      <c r="Y9" t="s">
        <v>240</v>
      </c>
      <c r="AA9" t="s">
        <v>258</v>
      </c>
      <c r="AD9">
        <v>405</v>
      </c>
      <c r="AF9" t="str">
        <f t="shared" si="0"/>
        <v>2397A01001</v>
      </c>
      <c r="AG9" t="str">
        <f>'[8]0604'!AF9</f>
        <v>2397A01001</v>
      </c>
      <c r="AH9">
        <f t="shared" si="1"/>
        <v>0</v>
      </c>
      <c r="AL9" s="32">
        <f t="shared" si="2"/>
        <v>0</v>
      </c>
      <c r="AM9">
        <f t="shared" si="3"/>
        <v>0</v>
      </c>
      <c r="AN9" s="32">
        <f t="shared" si="4"/>
        <v>0</v>
      </c>
    </row>
    <row r="10" spans="1:40" ht="12.75">
      <c r="A10" t="s">
        <v>181</v>
      </c>
      <c r="B10" t="s">
        <v>477</v>
      </c>
      <c r="C10">
        <v>2397</v>
      </c>
      <c r="D10" t="s">
        <v>481</v>
      </c>
      <c r="F10">
        <v>3</v>
      </c>
      <c r="G10">
        <v>25</v>
      </c>
      <c r="I10">
        <v>1.2</v>
      </c>
      <c r="J10">
        <v>0.285</v>
      </c>
      <c r="S10">
        <v>474.1</v>
      </c>
      <c r="T10" t="s">
        <v>479</v>
      </c>
      <c r="U10" t="s">
        <v>245</v>
      </c>
      <c r="V10" t="s">
        <v>469</v>
      </c>
      <c r="W10" t="s">
        <v>480</v>
      </c>
      <c r="X10" t="s">
        <v>232</v>
      </c>
      <c r="Y10" t="s">
        <v>240</v>
      </c>
      <c r="AA10" t="s">
        <v>258</v>
      </c>
      <c r="AD10">
        <v>405</v>
      </c>
      <c r="AF10" t="str">
        <f t="shared" si="0"/>
        <v>2397A02001</v>
      </c>
      <c r="AG10" t="str">
        <f>'[8]0604'!AF10</f>
        <v>2397A02001</v>
      </c>
      <c r="AH10">
        <f t="shared" si="1"/>
        <v>0</v>
      </c>
      <c r="AL10" s="32">
        <f t="shared" si="2"/>
        <v>25</v>
      </c>
      <c r="AM10">
        <f t="shared" si="3"/>
        <v>0.285</v>
      </c>
      <c r="AN10" s="32">
        <f t="shared" si="4"/>
        <v>474.1</v>
      </c>
    </row>
    <row r="11" spans="1:40" ht="12.75">
      <c r="A11" t="s">
        <v>181</v>
      </c>
      <c r="B11" t="s">
        <v>482</v>
      </c>
      <c r="C11">
        <v>50497</v>
      </c>
      <c r="D11">
        <v>1001</v>
      </c>
      <c r="F11">
        <v>24</v>
      </c>
      <c r="G11">
        <v>710</v>
      </c>
      <c r="I11">
        <v>0.032</v>
      </c>
      <c r="J11">
        <v>0.153</v>
      </c>
      <c r="S11">
        <v>9572.8</v>
      </c>
      <c r="T11" t="s">
        <v>479</v>
      </c>
      <c r="U11" t="s">
        <v>230</v>
      </c>
      <c r="V11" t="s">
        <v>483</v>
      </c>
      <c r="W11" t="s">
        <v>484</v>
      </c>
      <c r="X11" t="s">
        <v>232</v>
      </c>
      <c r="Y11" t="s">
        <v>240</v>
      </c>
      <c r="AA11" t="s">
        <v>274</v>
      </c>
      <c r="AB11" t="s">
        <v>271</v>
      </c>
      <c r="AC11" t="s">
        <v>252</v>
      </c>
      <c r="AD11">
        <v>580</v>
      </c>
      <c r="AF11" t="str">
        <f t="shared" si="0"/>
        <v>504971001</v>
      </c>
      <c r="AG11" t="str">
        <f>'[8]0604'!AF11</f>
        <v>504971001</v>
      </c>
      <c r="AH11">
        <f t="shared" si="1"/>
        <v>0</v>
      </c>
      <c r="AL11" s="32">
        <f t="shared" si="2"/>
        <v>710</v>
      </c>
      <c r="AM11">
        <f t="shared" si="3"/>
        <v>0.153</v>
      </c>
      <c r="AN11" s="32">
        <f t="shared" si="4"/>
        <v>9572.8</v>
      </c>
    </row>
    <row r="12" spans="1:40" ht="12.75">
      <c r="A12" t="s">
        <v>181</v>
      </c>
      <c r="B12" t="s">
        <v>482</v>
      </c>
      <c r="C12">
        <v>50497</v>
      </c>
      <c r="D12">
        <v>2001</v>
      </c>
      <c r="F12">
        <v>18</v>
      </c>
      <c r="G12">
        <v>573</v>
      </c>
      <c r="I12">
        <v>0.03</v>
      </c>
      <c r="J12">
        <v>0.11</v>
      </c>
      <c r="S12">
        <v>7448.475</v>
      </c>
      <c r="T12" t="s">
        <v>479</v>
      </c>
      <c r="U12" t="s">
        <v>230</v>
      </c>
      <c r="V12" t="s">
        <v>483</v>
      </c>
      <c r="W12" t="s">
        <v>484</v>
      </c>
      <c r="X12" t="s">
        <v>232</v>
      </c>
      <c r="Y12" t="s">
        <v>240</v>
      </c>
      <c r="AA12" t="s">
        <v>274</v>
      </c>
      <c r="AB12" t="s">
        <v>271</v>
      </c>
      <c r="AC12" t="s">
        <v>252</v>
      </c>
      <c r="AD12">
        <v>580</v>
      </c>
      <c r="AF12" t="str">
        <f t="shared" si="0"/>
        <v>504972001</v>
      </c>
      <c r="AG12" t="str">
        <f>'[8]0604'!AF12</f>
        <v>504972001</v>
      </c>
      <c r="AH12">
        <f t="shared" si="1"/>
        <v>0</v>
      </c>
      <c r="AL12" s="32">
        <f t="shared" si="2"/>
        <v>573</v>
      </c>
      <c r="AM12">
        <f t="shared" si="3"/>
        <v>0.11</v>
      </c>
      <c r="AN12" s="32">
        <f t="shared" si="4"/>
        <v>7448.475</v>
      </c>
    </row>
    <row r="13" spans="1:40" ht="12.75">
      <c r="A13" t="s">
        <v>181</v>
      </c>
      <c r="B13" t="s">
        <v>482</v>
      </c>
      <c r="C13">
        <v>50497</v>
      </c>
      <c r="D13">
        <v>4001</v>
      </c>
      <c r="F13">
        <v>22.5</v>
      </c>
      <c r="G13">
        <v>682</v>
      </c>
      <c r="I13">
        <v>0.032</v>
      </c>
      <c r="J13">
        <v>0.132</v>
      </c>
      <c r="S13">
        <v>8284.6</v>
      </c>
      <c r="T13" t="s">
        <v>479</v>
      </c>
      <c r="U13" t="s">
        <v>230</v>
      </c>
      <c r="V13" t="s">
        <v>483</v>
      </c>
      <c r="W13" t="s">
        <v>484</v>
      </c>
      <c r="X13" t="s">
        <v>232</v>
      </c>
      <c r="Y13" t="s">
        <v>240</v>
      </c>
      <c r="AA13" t="s">
        <v>274</v>
      </c>
      <c r="AB13" t="s">
        <v>271</v>
      </c>
      <c r="AC13" t="s">
        <v>252</v>
      </c>
      <c r="AD13">
        <v>580</v>
      </c>
      <c r="AF13" t="str">
        <f t="shared" si="0"/>
        <v>504974001</v>
      </c>
      <c r="AG13" t="str">
        <f>'[8]0604'!AF13</f>
        <v>504974001</v>
      </c>
      <c r="AH13">
        <f t="shared" si="1"/>
        <v>0</v>
      </c>
      <c r="AL13" s="32">
        <f t="shared" si="2"/>
        <v>682</v>
      </c>
      <c r="AM13">
        <f t="shared" si="3"/>
        <v>0.132</v>
      </c>
      <c r="AN13" s="32">
        <f t="shared" si="4"/>
        <v>8284.6</v>
      </c>
    </row>
    <row r="14" spans="1:40" ht="12.75">
      <c r="A14" t="s">
        <v>181</v>
      </c>
      <c r="B14" t="s">
        <v>485</v>
      </c>
      <c r="C14">
        <v>2398</v>
      </c>
      <c r="D14">
        <v>1101</v>
      </c>
      <c r="F14">
        <v>23.98</v>
      </c>
      <c r="G14">
        <v>2042</v>
      </c>
      <c r="I14">
        <v>0.042</v>
      </c>
      <c r="J14">
        <v>0.5</v>
      </c>
      <c r="S14">
        <v>21997.474</v>
      </c>
      <c r="T14" t="s">
        <v>485</v>
      </c>
      <c r="U14" t="s">
        <v>245</v>
      </c>
      <c r="V14" t="s">
        <v>469</v>
      </c>
      <c r="W14" t="s">
        <v>480</v>
      </c>
      <c r="X14" t="s">
        <v>232</v>
      </c>
      <c r="Y14" t="s">
        <v>251</v>
      </c>
      <c r="AA14" t="s">
        <v>274</v>
      </c>
      <c r="AB14" t="s">
        <v>258</v>
      </c>
      <c r="AD14">
        <v>1515</v>
      </c>
      <c r="AF14" t="str">
        <f t="shared" si="0"/>
        <v>23981101</v>
      </c>
      <c r="AG14" t="str">
        <f>'[8]0604'!AF14</f>
        <v>23981101</v>
      </c>
      <c r="AH14">
        <f t="shared" si="1"/>
        <v>0</v>
      </c>
      <c r="AI14">
        <v>359</v>
      </c>
      <c r="AJ14">
        <v>0.067</v>
      </c>
      <c r="AK14" s="32">
        <v>3913.175</v>
      </c>
      <c r="AL14" s="32">
        <f t="shared" si="2"/>
        <v>1683</v>
      </c>
      <c r="AM14">
        <f t="shared" si="3"/>
        <v>0.433</v>
      </c>
      <c r="AN14" s="32">
        <f t="shared" si="4"/>
        <v>18084.299</v>
      </c>
    </row>
    <row r="15" spans="1:40" ht="12.75">
      <c r="A15" t="s">
        <v>181</v>
      </c>
      <c r="B15" t="s">
        <v>485</v>
      </c>
      <c r="C15">
        <v>2398</v>
      </c>
      <c r="D15">
        <v>1201</v>
      </c>
      <c r="F15">
        <v>23.98</v>
      </c>
      <c r="G15">
        <v>1824</v>
      </c>
      <c r="I15">
        <v>0.04</v>
      </c>
      <c r="J15">
        <v>0.523</v>
      </c>
      <c r="S15">
        <v>22203.08</v>
      </c>
      <c r="T15" t="s">
        <v>485</v>
      </c>
      <c r="U15" t="s">
        <v>245</v>
      </c>
      <c r="V15" t="s">
        <v>469</v>
      </c>
      <c r="W15" t="s">
        <v>480</v>
      </c>
      <c r="X15" t="s">
        <v>232</v>
      </c>
      <c r="Y15" t="s">
        <v>251</v>
      </c>
      <c r="AA15" t="s">
        <v>274</v>
      </c>
      <c r="AB15" t="s">
        <v>258</v>
      </c>
      <c r="AD15">
        <v>1515</v>
      </c>
      <c r="AF15" t="str">
        <f t="shared" si="0"/>
        <v>23981201</v>
      </c>
      <c r="AG15" t="str">
        <f>'[8]0604'!AF15</f>
        <v>23981201</v>
      </c>
      <c r="AH15">
        <f t="shared" si="1"/>
        <v>0</v>
      </c>
      <c r="AI15">
        <v>1040</v>
      </c>
      <c r="AJ15">
        <v>0.349</v>
      </c>
      <c r="AK15" s="32">
        <v>12919.582</v>
      </c>
      <c r="AL15" s="32">
        <f t="shared" si="2"/>
        <v>784</v>
      </c>
      <c r="AM15">
        <f t="shared" si="3"/>
        <v>0.17400000000000004</v>
      </c>
      <c r="AN15" s="32">
        <f t="shared" si="4"/>
        <v>9283.498000000001</v>
      </c>
    </row>
    <row r="16" spans="1:40" ht="12.75">
      <c r="A16" t="s">
        <v>181</v>
      </c>
      <c r="B16" t="s">
        <v>485</v>
      </c>
      <c r="C16">
        <v>2398</v>
      </c>
      <c r="D16">
        <v>1301</v>
      </c>
      <c r="F16">
        <v>24</v>
      </c>
      <c r="G16">
        <v>1759</v>
      </c>
      <c r="I16">
        <v>0.053</v>
      </c>
      <c r="J16">
        <v>0.619</v>
      </c>
      <c r="S16">
        <v>20682.8</v>
      </c>
      <c r="T16" t="s">
        <v>485</v>
      </c>
      <c r="U16" t="s">
        <v>245</v>
      </c>
      <c r="V16" t="s">
        <v>469</v>
      </c>
      <c r="W16" t="s">
        <v>480</v>
      </c>
      <c r="X16" t="s">
        <v>232</v>
      </c>
      <c r="Y16" t="s">
        <v>251</v>
      </c>
      <c r="AA16" t="s">
        <v>274</v>
      </c>
      <c r="AB16" t="s">
        <v>258</v>
      </c>
      <c r="AD16">
        <v>1515</v>
      </c>
      <c r="AF16" t="str">
        <f t="shared" si="0"/>
        <v>23981301</v>
      </c>
      <c r="AG16" t="str">
        <f>'[8]0604'!AF16</f>
        <v>23981301</v>
      </c>
      <c r="AH16">
        <f t="shared" si="1"/>
        <v>0</v>
      </c>
      <c r="AI16">
        <v>1725</v>
      </c>
      <c r="AJ16">
        <v>0.33</v>
      </c>
      <c r="AK16" s="32">
        <v>19726</v>
      </c>
      <c r="AL16" s="32">
        <f t="shared" si="2"/>
        <v>34</v>
      </c>
      <c r="AM16">
        <f t="shared" si="3"/>
        <v>0.289</v>
      </c>
      <c r="AN16" s="32">
        <f t="shared" si="4"/>
        <v>956.7999999999993</v>
      </c>
    </row>
    <row r="17" spans="1:40" ht="12.75">
      <c r="A17" t="s">
        <v>181</v>
      </c>
      <c r="B17" t="s">
        <v>485</v>
      </c>
      <c r="C17">
        <v>2398</v>
      </c>
      <c r="D17">
        <v>1401</v>
      </c>
      <c r="F17">
        <v>23.98</v>
      </c>
      <c r="G17">
        <v>1892</v>
      </c>
      <c r="I17">
        <v>0.046</v>
      </c>
      <c r="J17">
        <v>0.612</v>
      </c>
      <c r="S17">
        <v>24474.464</v>
      </c>
      <c r="T17" t="s">
        <v>485</v>
      </c>
      <c r="U17" t="s">
        <v>245</v>
      </c>
      <c r="V17" t="s">
        <v>469</v>
      </c>
      <c r="W17" t="s">
        <v>480</v>
      </c>
      <c r="X17" t="s">
        <v>232</v>
      </c>
      <c r="Y17" t="s">
        <v>251</v>
      </c>
      <c r="AA17" t="s">
        <v>274</v>
      </c>
      <c r="AB17" t="s">
        <v>258</v>
      </c>
      <c r="AD17">
        <v>1515</v>
      </c>
      <c r="AF17" t="str">
        <f t="shared" si="0"/>
        <v>23981401</v>
      </c>
      <c r="AG17" t="str">
        <f>'[8]0604'!AF17</f>
        <v>23981401</v>
      </c>
      <c r="AH17">
        <f t="shared" si="1"/>
        <v>0</v>
      </c>
      <c r="AI17">
        <v>1657</v>
      </c>
      <c r="AJ17">
        <v>0.248</v>
      </c>
      <c r="AK17" s="32">
        <v>20746.676</v>
      </c>
      <c r="AL17" s="32">
        <f t="shared" si="2"/>
        <v>235</v>
      </c>
      <c r="AM17">
        <f t="shared" si="3"/>
        <v>0.364</v>
      </c>
      <c r="AN17" s="32">
        <f t="shared" si="4"/>
        <v>3727.7880000000005</v>
      </c>
    </row>
    <row r="18" spans="1:40" ht="12.75">
      <c r="A18" t="s">
        <v>181</v>
      </c>
      <c r="B18" t="s">
        <v>485</v>
      </c>
      <c r="C18">
        <v>2398</v>
      </c>
      <c r="D18">
        <v>2101</v>
      </c>
      <c r="F18">
        <v>24</v>
      </c>
      <c r="G18">
        <v>3169</v>
      </c>
      <c r="I18">
        <v>0.005</v>
      </c>
      <c r="J18">
        <v>0.084</v>
      </c>
      <c r="S18">
        <v>37687.3</v>
      </c>
      <c r="T18" t="s">
        <v>485</v>
      </c>
      <c r="U18" t="s">
        <v>245</v>
      </c>
      <c r="V18" t="s">
        <v>469</v>
      </c>
      <c r="W18" t="s">
        <v>480</v>
      </c>
      <c r="X18" t="s">
        <v>232</v>
      </c>
      <c r="Y18" t="s">
        <v>251</v>
      </c>
      <c r="AA18" t="s">
        <v>274</v>
      </c>
      <c r="AB18" t="s">
        <v>258</v>
      </c>
      <c r="AC18" t="s">
        <v>281</v>
      </c>
      <c r="AD18">
        <v>2450</v>
      </c>
      <c r="AF18" t="str">
        <f t="shared" si="0"/>
        <v>23982101</v>
      </c>
      <c r="AG18" t="str">
        <f>'[8]0604'!AF18</f>
        <v>23982101</v>
      </c>
      <c r="AH18">
        <f t="shared" si="1"/>
        <v>0</v>
      </c>
      <c r="AI18">
        <v>2175</v>
      </c>
      <c r="AJ18">
        <v>0.208</v>
      </c>
      <c r="AK18" s="32">
        <v>25873.199</v>
      </c>
      <c r="AL18" s="32">
        <f t="shared" si="2"/>
        <v>994</v>
      </c>
      <c r="AM18">
        <f t="shared" si="3"/>
        <v>-0.12399999999999999</v>
      </c>
      <c r="AN18" s="32">
        <f t="shared" si="4"/>
        <v>11814.101000000002</v>
      </c>
    </row>
    <row r="19" spans="1:40" ht="12.75">
      <c r="A19" t="s">
        <v>181</v>
      </c>
      <c r="B19" t="s">
        <v>485</v>
      </c>
      <c r="C19">
        <v>2398</v>
      </c>
      <c r="D19">
        <v>2201</v>
      </c>
      <c r="F19">
        <v>24</v>
      </c>
      <c r="G19">
        <v>3127</v>
      </c>
      <c r="I19">
        <v>0.005</v>
      </c>
      <c r="J19">
        <v>0.088</v>
      </c>
      <c r="S19">
        <v>36259</v>
      </c>
      <c r="T19" t="s">
        <v>485</v>
      </c>
      <c r="U19" t="s">
        <v>245</v>
      </c>
      <c r="V19" t="s">
        <v>469</v>
      </c>
      <c r="W19" t="s">
        <v>480</v>
      </c>
      <c r="X19" t="s">
        <v>232</v>
      </c>
      <c r="Y19" t="s">
        <v>251</v>
      </c>
      <c r="AA19" t="s">
        <v>274</v>
      </c>
      <c r="AB19" t="s">
        <v>258</v>
      </c>
      <c r="AC19" t="s">
        <v>281</v>
      </c>
      <c r="AD19">
        <v>2450</v>
      </c>
      <c r="AF19" t="str">
        <f t="shared" si="0"/>
        <v>23982201</v>
      </c>
      <c r="AG19" t="str">
        <f>'[8]0604'!AF19</f>
        <v>23982201</v>
      </c>
      <c r="AH19">
        <f t="shared" si="1"/>
        <v>0</v>
      </c>
      <c r="AI19">
        <v>1866</v>
      </c>
      <c r="AJ19">
        <v>0.169</v>
      </c>
      <c r="AK19" s="32">
        <v>20998.036</v>
      </c>
      <c r="AL19" s="32">
        <f t="shared" si="2"/>
        <v>1261</v>
      </c>
      <c r="AM19">
        <f t="shared" si="3"/>
        <v>-0.08100000000000002</v>
      </c>
      <c r="AN19" s="32">
        <f t="shared" si="4"/>
        <v>15260.964</v>
      </c>
    </row>
    <row r="20" spans="1:40" ht="12.75">
      <c r="A20" t="s">
        <v>181</v>
      </c>
      <c r="B20" t="s">
        <v>485</v>
      </c>
      <c r="C20">
        <v>2398</v>
      </c>
      <c r="D20">
        <v>3001</v>
      </c>
      <c r="F20">
        <v>4</v>
      </c>
      <c r="G20">
        <v>35</v>
      </c>
      <c r="I20">
        <v>0.7</v>
      </c>
      <c r="J20">
        <v>0.259</v>
      </c>
      <c r="S20">
        <v>739.4</v>
      </c>
      <c r="T20" t="s">
        <v>485</v>
      </c>
      <c r="U20" t="s">
        <v>245</v>
      </c>
      <c r="V20" t="s">
        <v>469</v>
      </c>
      <c r="W20" t="s">
        <v>480</v>
      </c>
      <c r="X20" t="s">
        <v>232</v>
      </c>
      <c r="Y20" t="s">
        <v>240</v>
      </c>
      <c r="AA20" t="s">
        <v>274</v>
      </c>
      <c r="AD20">
        <v>327</v>
      </c>
      <c r="AF20" t="str">
        <f t="shared" si="0"/>
        <v>23983001</v>
      </c>
      <c r="AG20" t="str">
        <f>'[8]0604'!AF20</f>
        <v>23983001</v>
      </c>
      <c r="AH20">
        <f t="shared" si="1"/>
        <v>0</v>
      </c>
      <c r="AK20" s="32"/>
      <c r="AL20" s="32">
        <f t="shared" si="2"/>
        <v>35</v>
      </c>
      <c r="AM20">
        <f t="shared" si="3"/>
        <v>0.259</v>
      </c>
      <c r="AN20" s="32">
        <f t="shared" si="4"/>
        <v>739.4</v>
      </c>
    </row>
    <row r="21" spans="1:40" ht="12.75">
      <c r="A21" t="s">
        <v>181</v>
      </c>
      <c r="B21" t="s">
        <v>486</v>
      </c>
      <c r="C21">
        <v>2399</v>
      </c>
      <c r="D21">
        <v>12001</v>
      </c>
      <c r="F21">
        <v>13</v>
      </c>
      <c r="G21">
        <v>365</v>
      </c>
      <c r="I21">
        <v>1.2</v>
      </c>
      <c r="J21">
        <v>3.272</v>
      </c>
      <c r="S21">
        <v>5452.8</v>
      </c>
      <c r="T21" t="s">
        <v>487</v>
      </c>
      <c r="U21" t="s">
        <v>245</v>
      </c>
      <c r="V21" t="s">
        <v>469</v>
      </c>
      <c r="W21" t="s">
        <v>480</v>
      </c>
      <c r="X21" t="s">
        <v>232</v>
      </c>
      <c r="Y21" t="s">
        <v>240</v>
      </c>
      <c r="AA21" t="s">
        <v>258</v>
      </c>
      <c r="AD21">
        <v>810</v>
      </c>
      <c r="AF21" t="str">
        <f t="shared" si="0"/>
        <v>239912001</v>
      </c>
      <c r="AG21" t="str">
        <f>'[8]0604'!AF21</f>
        <v>239912001</v>
      </c>
      <c r="AH21">
        <f t="shared" si="1"/>
        <v>0</v>
      </c>
      <c r="AK21" s="32"/>
      <c r="AL21" s="32">
        <f t="shared" si="2"/>
        <v>365</v>
      </c>
      <c r="AM21">
        <f t="shared" si="3"/>
        <v>3.272</v>
      </c>
      <c r="AN21" s="32">
        <f t="shared" si="4"/>
        <v>5452.8</v>
      </c>
    </row>
    <row r="22" spans="1:40" ht="12.75">
      <c r="A22" t="s">
        <v>181</v>
      </c>
      <c r="B22" t="s">
        <v>486</v>
      </c>
      <c r="C22">
        <v>2399</v>
      </c>
      <c r="D22">
        <v>121</v>
      </c>
      <c r="F22">
        <v>8.36</v>
      </c>
      <c r="G22">
        <v>281</v>
      </c>
      <c r="I22">
        <v>0.128</v>
      </c>
      <c r="J22">
        <v>0.133</v>
      </c>
      <c r="S22">
        <v>2679.805</v>
      </c>
      <c r="T22" t="s">
        <v>487</v>
      </c>
      <c r="U22" t="s">
        <v>245</v>
      </c>
      <c r="V22" t="s">
        <v>469</v>
      </c>
      <c r="W22" t="s">
        <v>480</v>
      </c>
      <c r="X22" t="s">
        <v>232</v>
      </c>
      <c r="Y22" t="s">
        <v>240</v>
      </c>
      <c r="AA22" t="s">
        <v>274</v>
      </c>
      <c r="AB22" t="s">
        <v>258</v>
      </c>
      <c r="AC22" t="s">
        <v>252</v>
      </c>
      <c r="AD22">
        <v>460</v>
      </c>
      <c r="AF22" t="str">
        <f t="shared" si="0"/>
        <v>2399121</v>
      </c>
      <c r="AG22" t="str">
        <f>'[8]0604'!AF22</f>
        <v>2399121</v>
      </c>
      <c r="AH22">
        <f t="shared" si="1"/>
        <v>0</v>
      </c>
      <c r="AI22">
        <v>0</v>
      </c>
      <c r="AJ22">
        <v>0.004</v>
      </c>
      <c r="AK22" s="32">
        <v>33.346</v>
      </c>
      <c r="AL22" s="32">
        <f t="shared" si="2"/>
        <v>281</v>
      </c>
      <c r="AM22">
        <f t="shared" si="3"/>
        <v>0.129</v>
      </c>
      <c r="AN22" s="32">
        <f t="shared" si="4"/>
        <v>2646.459</v>
      </c>
    </row>
    <row r="23" spans="1:40" ht="12.75">
      <c r="A23" t="s">
        <v>181</v>
      </c>
      <c r="B23" t="s">
        <v>486</v>
      </c>
      <c r="C23">
        <v>2399</v>
      </c>
      <c r="D23">
        <v>122</v>
      </c>
      <c r="F23">
        <v>8.87</v>
      </c>
      <c r="G23">
        <v>312</v>
      </c>
      <c r="I23">
        <v>0.132</v>
      </c>
      <c r="J23">
        <v>0.144</v>
      </c>
      <c r="S23">
        <v>2957.031</v>
      </c>
      <c r="T23" t="s">
        <v>487</v>
      </c>
      <c r="U23" t="s">
        <v>245</v>
      </c>
      <c r="V23" t="s">
        <v>469</v>
      </c>
      <c r="W23" t="s">
        <v>480</v>
      </c>
      <c r="X23" t="s">
        <v>232</v>
      </c>
      <c r="Y23" t="s">
        <v>240</v>
      </c>
      <c r="AA23" t="s">
        <v>274</v>
      </c>
      <c r="AB23" t="s">
        <v>258</v>
      </c>
      <c r="AC23" t="s">
        <v>252</v>
      </c>
      <c r="AD23">
        <v>460</v>
      </c>
      <c r="AF23" t="str">
        <f t="shared" si="0"/>
        <v>2399122</v>
      </c>
      <c r="AG23" t="str">
        <f>'[8]0604'!AF23</f>
        <v>2399122</v>
      </c>
      <c r="AH23">
        <f t="shared" si="1"/>
        <v>0</v>
      </c>
      <c r="AI23">
        <v>0</v>
      </c>
      <c r="AJ23">
        <v>0.004</v>
      </c>
      <c r="AK23" s="32">
        <v>31.404</v>
      </c>
      <c r="AL23" s="32">
        <f t="shared" si="2"/>
        <v>312</v>
      </c>
      <c r="AM23">
        <f t="shared" si="3"/>
        <v>0.13999999999999999</v>
      </c>
      <c r="AN23" s="32">
        <f t="shared" si="4"/>
        <v>2925.627</v>
      </c>
    </row>
    <row r="24" spans="1:40" ht="12.75">
      <c r="A24" t="s">
        <v>181</v>
      </c>
      <c r="B24" t="s">
        <v>486</v>
      </c>
      <c r="C24">
        <v>2399</v>
      </c>
      <c r="D24">
        <v>123</v>
      </c>
      <c r="F24">
        <v>8.91</v>
      </c>
      <c r="G24">
        <v>305</v>
      </c>
      <c r="I24">
        <v>0.118</v>
      </c>
      <c r="J24">
        <v>0.14</v>
      </c>
      <c r="S24">
        <v>2926.845</v>
      </c>
      <c r="T24" t="s">
        <v>487</v>
      </c>
      <c r="U24" t="s">
        <v>245</v>
      </c>
      <c r="V24" t="s">
        <v>469</v>
      </c>
      <c r="W24" t="s">
        <v>480</v>
      </c>
      <c r="X24" t="s">
        <v>232</v>
      </c>
      <c r="Y24" t="s">
        <v>240</v>
      </c>
      <c r="AA24" t="s">
        <v>274</v>
      </c>
      <c r="AB24" t="s">
        <v>258</v>
      </c>
      <c r="AC24" t="s">
        <v>252</v>
      </c>
      <c r="AD24">
        <v>460</v>
      </c>
      <c r="AF24" t="str">
        <f t="shared" si="0"/>
        <v>2399123</v>
      </c>
      <c r="AG24" t="str">
        <f>'[8]0604'!AF24</f>
        <v>2399123</v>
      </c>
      <c r="AH24">
        <f t="shared" si="1"/>
        <v>0</v>
      </c>
      <c r="AI24">
        <v>0</v>
      </c>
      <c r="AJ24">
        <v>0.003</v>
      </c>
      <c r="AK24" s="32">
        <v>28.017</v>
      </c>
      <c r="AL24" s="32">
        <f t="shared" si="2"/>
        <v>305</v>
      </c>
      <c r="AM24">
        <f t="shared" si="3"/>
        <v>0.137</v>
      </c>
      <c r="AN24" s="32">
        <f t="shared" si="4"/>
        <v>2898.828</v>
      </c>
    </row>
    <row r="25" spans="1:40" ht="12.75">
      <c r="A25" t="s">
        <v>181</v>
      </c>
      <c r="B25" t="s">
        <v>486</v>
      </c>
      <c r="C25">
        <v>2399</v>
      </c>
      <c r="D25">
        <v>124</v>
      </c>
      <c r="F25">
        <v>8.91</v>
      </c>
      <c r="G25">
        <v>303</v>
      </c>
      <c r="I25">
        <v>0.114</v>
      </c>
      <c r="J25">
        <v>0.145</v>
      </c>
      <c r="S25">
        <v>2929.045</v>
      </c>
      <c r="T25" t="s">
        <v>487</v>
      </c>
      <c r="U25" t="s">
        <v>245</v>
      </c>
      <c r="V25" t="s">
        <v>469</v>
      </c>
      <c r="W25" t="s">
        <v>480</v>
      </c>
      <c r="X25" t="s">
        <v>232</v>
      </c>
      <c r="Y25" t="s">
        <v>240</v>
      </c>
      <c r="AA25" t="s">
        <v>274</v>
      </c>
      <c r="AB25" t="s">
        <v>258</v>
      </c>
      <c r="AC25" t="s">
        <v>252</v>
      </c>
      <c r="AD25">
        <v>460</v>
      </c>
      <c r="AF25" t="str">
        <f t="shared" si="0"/>
        <v>2399124</v>
      </c>
      <c r="AG25" t="str">
        <f>'[8]0604'!AF25</f>
        <v>2399124</v>
      </c>
      <c r="AH25">
        <f t="shared" si="1"/>
        <v>0</v>
      </c>
      <c r="AI25">
        <v>0</v>
      </c>
      <c r="AJ25">
        <v>0.004</v>
      </c>
      <c r="AK25" s="32">
        <v>32.62</v>
      </c>
      <c r="AL25" s="32">
        <f t="shared" si="2"/>
        <v>303</v>
      </c>
      <c r="AM25">
        <f t="shared" si="3"/>
        <v>0.141</v>
      </c>
      <c r="AN25" s="32">
        <f t="shared" si="4"/>
        <v>2896.425</v>
      </c>
    </row>
    <row r="26" spans="1:40" ht="12.75">
      <c r="A26" t="s">
        <v>181</v>
      </c>
      <c r="B26" t="s">
        <v>486</v>
      </c>
      <c r="C26">
        <v>2399</v>
      </c>
      <c r="D26">
        <v>14001</v>
      </c>
      <c r="F26">
        <v>8</v>
      </c>
      <c r="G26">
        <v>160</v>
      </c>
      <c r="I26">
        <v>1.2</v>
      </c>
      <c r="J26">
        <v>1.434</v>
      </c>
      <c r="S26">
        <v>2390.3</v>
      </c>
      <c r="T26" t="s">
        <v>487</v>
      </c>
      <c r="U26" t="s">
        <v>245</v>
      </c>
      <c r="V26" t="s">
        <v>469</v>
      </c>
      <c r="W26" t="s">
        <v>480</v>
      </c>
      <c r="X26" t="s">
        <v>232</v>
      </c>
      <c r="Y26" t="s">
        <v>240</v>
      </c>
      <c r="AA26" t="s">
        <v>258</v>
      </c>
      <c r="AD26">
        <v>810</v>
      </c>
      <c r="AF26" t="str">
        <f t="shared" si="0"/>
        <v>239914001</v>
      </c>
      <c r="AG26" t="str">
        <f>'[8]0604'!AF26</f>
        <v>239914001</v>
      </c>
      <c r="AH26">
        <f t="shared" si="1"/>
        <v>0</v>
      </c>
      <c r="AK26" s="32"/>
      <c r="AL26" s="32">
        <f t="shared" si="2"/>
        <v>160</v>
      </c>
      <c r="AM26">
        <f t="shared" si="3"/>
        <v>1.434</v>
      </c>
      <c r="AN26" s="32">
        <f t="shared" si="4"/>
        <v>2390.3</v>
      </c>
    </row>
    <row r="27" spans="1:40" ht="12.75">
      <c r="A27" t="s">
        <v>181</v>
      </c>
      <c r="B27" t="s">
        <v>486</v>
      </c>
      <c r="C27">
        <v>2399</v>
      </c>
      <c r="D27">
        <v>16001</v>
      </c>
      <c r="F27">
        <v>8</v>
      </c>
      <c r="G27">
        <v>170</v>
      </c>
      <c r="I27">
        <v>1.2</v>
      </c>
      <c r="J27">
        <v>1.524</v>
      </c>
      <c r="S27">
        <v>2539.8</v>
      </c>
      <c r="T27" t="s">
        <v>487</v>
      </c>
      <c r="U27" t="s">
        <v>245</v>
      </c>
      <c r="V27" t="s">
        <v>469</v>
      </c>
      <c r="W27" t="s">
        <v>480</v>
      </c>
      <c r="X27" t="s">
        <v>232</v>
      </c>
      <c r="Y27" t="s">
        <v>240</v>
      </c>
      <c r="AA27" t="s">
        <v>258</v>
      </c>
      <c r="AD27">
        <v>810</v>
      </c>
      <c r="AF27" t="str">
        <f t="shared" si="0"/>
        <v>239916001</v>
      </c>
      <c r="AG27" t="str">
        <f>'[8]0604'!AF27</f>
        <v>239916001</v>
      </c>
      <c r="AH27">
        <f t="shared" si="1"/>
        <v>0</v>
      </c>
      <c r="AK27" s="32"/>
      <c r="AL27" s="32">
        <f t="shared" si="2"/>
        <v>170</v>
      </c>
      <c r="AM27">
        <f t="shared" si="3"/>
        <v>1.524</v>
      </c>
      <c r="AN27" s="32">
        <f t="shared" si="4"/>
        <v>2539.8</v>
      </c>
    </row>
    <row r="28" spans="1:40" ht="12.75">
      <c r="A28" t="s">
        <v>181</v>
      </c>
      <c r="B28" t="s">
        <v>486</v>
      </c>
      <c r="C28">
        <v>2399</v>
      </c>
      <c r="D28">
        <v>18001</v>
      </c>
      <c r="F28">
        <v>8</v>
      </c>
      <c r="G28">
        <v>201</v>
      </c>
      <c r="I28">
        <v>1.2</v>
      </c>
      <c r="J28">
        <v>1.802</v>
      </c>
      <c r="S28">
        <v>3002.9</v>
      </c>
      <c r="T28" t="s">
        <v>487</v>
      </c>
      <c r="U28" t="s">
        <v>245</v>
      </c>
      <c r="V28" t="s">
        <v>469</v>
      </c>
      <c r="W28" t="s">
        <v>480</v>
      </c>
      <c r="X28" t="s">
        <v>232</v>
      </c>
      <c r="Y28" t="s">
        <v>240</v>
      </c>
      <c r="AA28" t="s">
        <v>258</v>
      </c>
      <c r="AD28">
        <v>810</v>
      </c>
      <c r="AF28" t="str">
        <f t="shared" si="0"/>
        <v>239918001</v>
      </c>
      <c r="AG28" t="str">
        <f>'[8]0604'!AF28</f>
        <v>239918001</v>
      </c>
      <c r="AH28">
        <f t="shared" si="1"/>
        <v>0</v>
      </c>
      <c r="AK28" s="32"/>
      <c r="AL28" s="32">
        <f t="shared" si="2"/>
        <v>201</v>
      </c>
      <c r="AM28">
        <f t="shared" si="3"/>
        <v>1.802</v>
      </c>
      <c r="AN28" s="32">
        <f t="shared" si="4"/>
        <v>3002.9</v>
      </c>
    </row>
    <row r="29" spans="1:40" ht="12.75">
      <c r="A29" t="s">
        <v>181</v>
      </c>
      <c r="B29" t="s">
        <v>486</v>
      </c>
      <c r="C29">
        <v>2399</v>
      </c>
      <c r="D29">
        <v>28001</v>
      </c>
      <c r="F29">
        <v>8</v>
      </c>
      <c r="G29">
        <v>104</v>
      </c>
      <c r="I29">
        <v>1.2</v>
      </c>
      <c r="J29">
        <v>0.932</v>
      </c>
      <c r="S29">
        <v>1553.8</v>
      </c>
      <c r="T29" t="s">
        <v>487</v>
      </c>
      <c r="U29" t="s">
        <v>245</v>
      </c>
      <c r="V29" t="s">
        <v>469</v>
      </c>
      <c r="W29" t="s">
        <v>480</v>
      </c>
      <c r="X29" t="s">
        <v>232</v>
      </c>
      <c r="Y29" t="s">
        <v>240</v>
      </c>
      <c r="AA29" t="s">
        <v>258</v>
      </c>
      <c r="AD29">
        <v>810</v>
      </c>
      <c r="AF29" t="str">
        <f t="shared" si="0"/>
        <v>239928001</v>
      </c>
      <c r="AG29" t="str">
        <f>'[8]0604'!AF29</f>
        <v>239928001</v>
      </c>
      <c r="AH29">
        <f t="shared" si="1"/>
        <v>0</v>
      </c>
      <c r="AK29" s="32"/>
      <c r="AL29" s="32">
        <f t="shared" si="2"/>
        <v>104</v>
      </c>
      <c r="AM29">
        <f t="shared" si="3"/>
        <v>0.932</v>
      </c>
      <c r="AN29" s="32">
        <f t="shared" si="4"/>
        <v>1553.8</v>
      </c>
    </row>
    <row r="30" spans="1:40" ht="12.75">
      <c r="A30" t="s">
        <v>181</v>
      </c>
      <c r="B30" t="s">
        <v>486</v>
      </c>
      <c r="C30">
        <v>2399</v>
      </c>
      <c r="D30">
        <v>30001</v>
      </c>
      <c r="F30">
        <v>8</v>
      </c>
      <c r="G30">
        <v>170</v>
      </c>
      <c r="I30">
        <v>1.2</v>
      </c>
      <c r="J30">
        <v>1.524</v>
      </c>
      <c r="S30">
        <v>2539.7</v>
      </c>
      <c r="T30" t="s">
        <v>487</v>
      </c>
      <c r="U30" t="s">
        <v>245</v>
      </c>
      <c r="V30" t="s">
        <v>469</v>
      </c>
      <c r="W30" t="s">
        <v>480</v>
      </c>
      <c r="X30" t="s">
        <v>232</v>
      </c>
      <c r="Y30" t="s">
        <v>240</v>
      </c>
      <c r="AA30" t="s">
        <v>258</v>
      </c>
      <c r="AD30">
        <v>810</v>
      </c>
      <c r="AF30" t="str">
        <f t="shared" si="0"/>
        <v>239930001</v>
      </c>
      <c r="AG30" t="str">
        <f>'[8]0604'!AF30</f>
        <v>239930001</v>
      </c>
      <c r="AH30">
        <f t="shared" si="1"/>
        <v>0</v>
      </c>
      <c r="AK30" s="32"/>
      <c r="AL30" s="32">
        <f t="shared" si="2"/>
        <v>170</v>
      </c>
      <c r="AM30">
        <f t="shared" si="3"/>
        <v>1.524</v>
      </c>
      <c r="AN30" s="32">
        <f t="shared" si="4"/>
        <v>2539.7</v>
      </c>
    </row>
    <row r="31" spans="1:40" ht="12.75">
      <c r="A31" t="s">
        <v>181</v>
      </c>
      <c r="B31" t="s">
        <v>486</v>
      </c>
      <c r="C31">
        <v>2399</v>
      </c>
      <c r="D31">
        <v>32001</v>
      </c>
      <c r="F31">
        <v>7</v>
      </c>
      <c r="G31">
        <v>135</v>
      </c>
      <c r="I31">
        <v>1.2</v>
      </c>
      <c r="J31">
        <v>1.21</v>
      </c>
      <c r="S31">
        <v>2016.9</v>
      </c>
      <c r="T31" t="s">
        <v>487</v>
      </c>
      <c r="U31" t="s">
        <v>245</v>
      </c>
      <c r="V31" t="s">
        <v>469</v>
      </c>
      <c r="W31" t="s">
        <v>480</v>
      </c>
      <c r="X31" t="s">
        <v>232</v>
      </c>
      <c r="Y31" t="s">
        <v>240</v>
      </c>
      <c r="AA31" t="s">
        <v>258</v>
      </c>
      <c r="AD31">
        <v>810</v>
      </c>
      <c r="AF31" t="str">
        <f t="shared" si="0"/>
        <v>239932001</v>
      </c>
      <c r="AG31" t="str">
        <f>'[8]0604'!AF31</f>
        <v>239932001</v>
      </c>
      <c r="AH31">
        <f t="shared" si="1"/>
        <v>0</v>
      </c>
      <c r="AK31" s="32"/>
      <c r="AL31" s="32">
        <f t="shared" si="2"/>
        <v>135</v>
      </c>
      <c r="AM31">
        <f t="shared" si="3"/>
        <v>1.21</v>
      </c>
      <c r="AN31" s="32">
        <f t="shared" si="4"/>
        <v>2016.9</v>
      </c>
    </row>
    <row r="32" spans="1:40" ht="12.75">
      <c r="A32" t="s">
        <v>181</v>
      </c>
      <c r="B32" t="s">
        <v>486</v>
      </c>
      <c r="C32">
        <v>2399</v>
      </c>
      <c r="D32">
        <v>34001</v>
      </c>
      <c r="F32">
        <v>8</v>
      </c>
      <c r="G32">
        <v>127</v>
      </c>
      <c r="I32">
        <v>1.2</v>
      </c>
      <c r="J32">
        <v>1.138</v>
      </c>
      <c r="S32">
        <v>1897.4</v>
      </c>
      <c r="T32" t="s">
        <v>487</v>
      </c>
      <c r="U32" t="s">
        <v>245</v>
      </c>
      <c r="V32" t="s">
        <v>469</v>
      </c>
      <c r="W32" t="s">
        <v>480</v>
      </c>
      <c r="X32" t="s">
        <v>232</v>
      </c>
      <c r="Y32" t="s">
        <v>240</v>
      </c>
      <c r="AA32" t="s">
        <v>258</v>
      </c>
      <c r="AD32">
        <v>810</v>
      </c>
      <c r="AF32" t="str">
        <f t="shared" si="0"/>
        <v>239934001</v>
      </c>
      <c r="AG32" t="str">
        <f>'[8]0604'!AF32</f>
        <v>239934001</v>
      </c>
      <c r="AH32">
        <f t="shared" si="1"/>
        <v>0</v>
      </c>
      <c r="AK32" s="32"/>
      <c r="AL32" s="32">
        <f t="shared" si="2"/>
        <v>127</v>
      </c>
      <c r="AM32">
        <f t="shared" si="3"/>
        <v>1.138</v>
      </c>
      <c r="AN32" s="32">
        <f t="shared" si="4"/>
        <v>1897.4</v>
      </c>
    </row>
    <row r="33" spans="1:40" ht="12.75">
      <c r="A33" t="s">
        <v>181</v>
      </c>
      <c r="B33" t="s">
        <v>486</v>
      </c>
      <c r="C33">
        <v>2399</v>
      </c>
      <c r="D33">
        <v>4001</v>
      </c>
      <c r="F33">
        <v>0</v>
      </c>
      <c r="T33" t="s">
        <v>487</v>
      </c>
      <c r="U33" t="s">
        <v>245</v>
      </c>
      <c r="V33" t="s">
        <v>469</v>
      </c>
      <c r="W33" t="s">
        <v>480</v>
      </c>
      <c r="X33" t="s">
        <v>232</v>
      </c>
      <c r="Y33" t="s">
        <v>240</v>
      </c>
      <c r="AA33" t="s">
        <v>258</v>
      </c>
      <c r="AD33">
        <v>327</v>
      </c>
      <c r="AF33" t="str">
        <f t="shared" si="0"/>
        <v>23994001</v>
      </c>
      <c r="AG33" t="str">
        <f>'[8]0604'!AF33</f>
        <v>23994001</v>
      </c>
      <c r="AH33">
        <f t="shared" si="1"/>
        <v>0</v>
      </c>
      <c r="AK33" s="32"/>
      <c r="AL33" s="32">
        <f t="shared" si="2"/>
        <v>0</v>
      </c>
      <c r="AM33">
        <f t="shared" si="3"/>
        <v>0</v>
      </c>
      <c r="AN33" s="32">
        <f t="shared" si="4"/>
        <v>0</v>
      </c>
    </row>
    <row r="34" spans="1:40" ht="12.75">
      <c r="A34" t="s">
        <v>181</v>
      </c>
      <c r="B34" t="s">
        <v>488</v>
      </c>
      <c r="C34">
        <v>50797</v>
      </c>
      <c r="D34">
        <v>1001</v>
      </c>
      <c r="F34">
        <v>19.25</v>
      </c>
      <c r="G34">
        <v>1140</v>
      </c>
      <c r="I34">
        <v>0.043</v>
      </c>
      <c r="J34">
        <v>0.186</v>
      </c>
      <c r="S34">
        <v>8383.9</v>
      </c>
      <c r="T34" t="s">
        <v>489</v>
      </c>
      <c r="U34" t="s">
        <v>230</v>
      </c>
      <c r="V34" t="s">
        <v>469</v>
      </c>
      <c r="W34" t="s">
        <v>490</v>
      </c>
      <c r="X34" t="s">
        <v>232</v>
      </c>
      <c r="Y34" t="s">
        <v>251</v>
      </c>
      <c r="AA34" t="s">
        <v>274</v>
      </c>
      <c r="AB34" t="s">
        <v>258</v>
      </c>
      <c r="AC34" t="s">
        <v>491</v>
      </c>
      <c r="AD34">
        <v>656</v>
      </c>
      <c r="AF34" t="str">
        <f t="shared" si="0"/>
        <v>507971001</v>
      </c>
      <c r="AG34" t="str">
        <f>'[8]0604'!AF34</f>
        <v>507971001</v>
      </c>
      <c r="AH34">
        <f t="shared" si="1"/>
        <v>0</v>
      </c>
      <c r="AK34" s="32"/>
      <c r="AL34" s="32">
        <f t="shared" si="2"/>
        <v>1140</v>
      </c>
      <c r="AM34">
        <f t="shared" si="3"/>
        <v>0.186</v>
      </c>
      <c r="AN34" s="32">
        <f t="shared" si="4"/>
        <v>8383.9</v>
      </c>
    </row>
    <row r="35" spans="1:40" ht="12.75">
      <c r="A35" t="s">
        <v>181</v>
      </c>
      <c r="B35" t="s">
        <v>492</v>
      </c>
      <c r="C35">
        <v>50799</v>
      </c>
      <c r="D35">
        <v>1001</v>
      </c>
      <c r="F35">
        <v>18.25</v>
      </c>
      <c r="G35">
        <v>606</v>
      </c>
      <c r="I35">
        <v>0.035</v>
      </c>
      <c r="J35">
        <v>0.133</v>
      </c>
      <c r="S35">
        <v>9653.025</v>
      </c>
      <c r="T35" t="s">
        <v>285</v>
      </c>
      <c r="U35" t="s">
        <v>230</v>
      </c>
      <c r="V35" t="s">
        <v>469</v>
      </c>
      <c r="W35" t="s">
        <v>493</v>
      </c>
      <c r="X35" t="s">
        <v>232</v>
      </c>
      <c r="Y35" t="s">
        <v>251</v>
      </c>
      <c r="AA35" t="s">
        <v>274</v>
      </c>
      <c r="AB35" t="s">
        <v>258</v>
      </c>
      <c r="AC35" t="s">
        <v>494</v>
      </c>
      <c r="AD35">
        <v>656</v>
      </c>
      <c r="AF35" t="str">
        <f aca="true" t="shared" si="5" ref="AF35:AF66">C35&amp;D35</f>
        <v>507991001</v>
      </c>
      <c r="AG35" t="str">
        <f>'[8]0604'!AF35</f>
        <v>507991001</v>
      </c>
      <c r="AH35">
        <f aca="true" t="shared" si="6" ref="AH35:AH66">IF(AF35=AG35,)</f>
        <v>0</v>
      </c>
      <c r="AK35" s="32"/>
      <c r="AL35" s="32">
        <f aca="true" t="shared" si="7" ref="AL35:AL66">G35-AI35</f>
        <v>606</v>
      </c>
      <c r="AM35">
        <f aca="true" t="shared" si="8" ref="AM35:AM66">J35-AJ35</f>
        <v>0.133</v>
      </c>
      <c r="AN35" s="32">
        <f aca="true" t="shared" si="9" ref="AN35:AN66">S35-AK35</f>
        <v>9653.025</v>
      </c>
    </row>
    <row r="36" spans="1:40" ht="12.75">
      <c r="A36" t="s">
        <v>181</v>
      </c>
      <c r="B36" t="s">
        <v>492</v>
      </c>
      <c r="C36">
        <v>50799</v>
      </c>
      <c r="D36">
        <v>3001</v>
      </c>
      <c r="F36">
        <v>18.25</v>
      </c>
      <c r="G36">
        <v>605</v>
      </c>
      <c r="I36">
        <v>0.036</v>
      </c>
      <c r="J36">
        <v>0.122</v>
      </c>
      <c r="S36">
        <v>8647.05</v>
      </c>
      <c r="T36" t="s">
        <v>285</v>
      </c>
      <c r="U36" t="s">
        <v>230</v>
      </c>
      <c r="V36" t="s">
        <v>469</v>
      </c>
      <c r="W36" t="s">
        <v>493</v>
      </c>
      <c r="X36" t="s">
        <v>232</v>
      </c>
      <c r="Y36" t="s">
        <v>251</v>
      </c>
      <c r="AA36" t="s">
        <v>274</v>
      </c>
      <c r="AB36" t="s">
        <v>258</v>
      </c>
      <c r="AC36" t="s">
        <v>494</v>
      </c>
      <c r="AD36">
        <v>656</v>
      </c>
      <c r="AF36" t="str">
        <f t="shared" si="5"/>
        <v>507993001</v>
      </c>
      <c r="AG36" t="str">
        <f>'[8]0604'!AF36</f>
        <v>507993001</v>
      </c>
      <c r="AH36">
        <f t="shared" si="6"/>
        <v>0</v>
      </c>
      <c r="AK36" s="32"/>
      <c r="AL36" s="32">
        <f t="shared" si="7"/>
        <v>605</v>
      </c>
      <c r="AM36">
        <f t="shared" si="8"/>
        <v>0.122</v>
      </c>
      <c r="AN36" s="32">
        <f t="shared" si="9"/>
        <v>8647.05</v>
      </c>
    </row>
    <row r="37" spans="1:40" ht="12.75">
      <c r="A37" t="s">
        <v>181</v>
      </c>
      <c r="B37" t="s">
        <v>495</v>
      </c>
      <c r="C37">
        <v>10751</v>
      </c>
      <c r="D37">
        <v>2001</v>
      </c>
      <c r="F37">
        <v>24</v>
      </c>
      <c r="G37">
        <v>2053</v>
      </c>
      <c r="I37">
        <v>0.029</v>
      </c>
      <c r="J37">
        <v>0.417</v>
      </c>
      <c r="S37">
        <v>28931.8</v>
      </c>
      <c r="T37" t="s">
        <v>496</v>
      </c>
      <c r="U37" t="s">
        <v>230</v>
      </c>
      <c r="V37" t="s">
        <v>483</v>
      </c>
      <c r="W37" t="s">
        <v>497</v>
      </c>
      <c r="X37" t="s">
        <v>232</v>
      </c>
      <c r="Y37" t="s">
        <v>251</v>
      </c>
      <c r="AA37" t="s">
        <v>274</v>
      </c>
      <c r="AB37" t="s">
        <v>271</v>
      </c>
      <c r="AC37" t="s">
        <v>494</v>
      </c>
      <c r="AD37">
        <v>1358</v>
      </c>
      <c r="AF37" t="str">
        <f t="shared" si="5"/>
        <v>107512001</v>
      </c>
      <c r="AG37" t="str">
        <f>'[8]0604'!AF37</f>
        <v>107512001</v>
      </c>
      <c r="AH37">
        <f t="shared" si="6"/>
        <v>0</v>
      </c>
      <c r="AK37" s="32"/>
      <c r="AL37" s="32">
        <f t="shared" si="7"/>
        <v>2053</v>
      </c>
      <c r="AM37">
        <f t="shared" si="8"/>
        <v>0.417</v>
      </c>
      <c r="AN37" s="32">
        <f t="shared" si="9"/>
        <v>28931.8</v>
      </c>
    </row>
    <row r="38" spans="1:40" ht="12.75">
      <c r="A38" t="s">
        <v>181</v>
      </c>
      <c r="B38" t="s">
        <v>498</v>
      </c>
      <c r="C38">
        <v>2379</v>
      </c>
      <c r="D38">
        <v>2001</v>
      </c>
      <c r="F38">
        <v>15</v>
      </c>
      <c r="G38">
        <v>432</v>
      </c>
      <c r="I38">
        <v>0.469</v>
      </c>
      <c r="J38">
        <v>1.69</v>
      </c>
      <c r="S38">
        <v>7210.8</v>
      </c>
      <c r="T38" t="s">
        <v>499</v>
      </c>
      <c r="U38" t="s">
        <v>245</v>
      </c>
      <c r="V38" t="s">
        <v>469</v>
      </c>
      <c r="W38" t="s">
        <v>500</v>
      </c>
      <c r="X38" t="s">
        <v>232</v>
      </c>
      <c r="Y38" t="s">
        <v>240</v>
      </c>
      <c r="AA38" t="s">
        <v>274</v>
      </c>
      <c r="AB38" t="s">
        <v>258</v>
      </c>
      <c r="AC38" t="s">
        <v>272</v>
      </c>
      <c r="AD38">
        <v>660</v>
      </c>
      <c r="AF38" t="str">
        <f t="shared" si="5"/>
        <v>23792001</v>
      </c>
      <c r="AG38" t="str">
        <f>'[8]0604'!AF38</f>
        <v>23792001</v>
      </c>
      <c r="AH38">
        <f t="shared" si="6"/>
        <v>0</v>
      </c>
      <c r="AK38" s="32"/>
      <c r="AL38" s="32">
        <f t="shared" si="7"/>
        <v>432</v>
      </c>
      <c r="AM38">
        <f t="shared" si="8"/>
        <v>1.69</v>
      </c>
      <c r="AN38" s="32">
        <f t="shared" si="9"/>
        <v>7210.8</v>
      </c>
    </row>
    <row r="39" spans="1:40" ht="12.75">
      <c r="A39" t="s">
        <v>181</v>
      </c>
      <c r="B39" t="s">
        <v>498</v>
      </c>
      <c r="C39">
        <v>2379</v>
      </c>
      <c r="D39">
        <v>3001</v>
      </c>
      <c r="F39">
        <v>14</v>
      </c>
      <c r="G39">
        <v>388</v>
      </c>
      <c r="I39">
        <v>0.355</v>
      </c>
      <c r="J39">
        <v>1.124</v>
      </c>
      <c r="S39">
        <v>6334.9</v>
      </c>
      <c r="T39" t="s">
        <v>499</v>
      </c>
      <c r="U39" t="s">
        <v>245</v>
      </c>
      <c r="V39" t="s">
        <v>469</v>
      </c>
      <c r="W39" t="s">
        <v>500</v>
      </c>
      <c r="X39" t="s">
        <v>232</v>
      </c>
      <c r="Y39" t="s">
        <v>240</v>
      </c>
      <c r="AA39" t="s">
        <v>274</v>
      </c>
      <c r="AB39" t="s">
        <v>258</v>
      </c>
      <c r="AC39" t="s">
        <v>272</v>
      </c>
      <c r="AD39">
        <v>660</v>
      </c>
      <c r="AF39" t="str">
        <f t="shared" si="5"/>
        <v>23793001</v>
      </c>
      <c r="AG39" t="str">
        <f>'[8]0604'!AF39</f>
        <v>23793001</v>
      </c>
      <c r="AH39">
        <f t="shared" si="6"/>
        <v>0</v>
      </c>
      <c r="AK39" s="32"/>
      <c r="AL39" s="32">
        <f t="shared" si="7"/>
        <v>388</v>
      </c>
      <c r="AM39">
        <f t="shared" si="8"/>
        <v>1.124</v>
      </c>
      <c r="AN39" s="32">
        <f t="shared" si="9"/>
        <v>6334.9</v>
      </c>
    </row>
    <row r="40" spans="1:40" ht="12.75">
      <c r="A40" t="s">
        <v>181</v>
      </c>
      <c r="B40" t="s">
        <v>501</v>
      </c>
      <c r="C40">
        <v>10566</v>
      </c>
      <c r="D40">
        <v>1001</v>
      </c>
      <c r="F40">
        <v>24</v>
      </c>
      <c r="H40">
        <v>29889</v>
      </c>
      <c r="I40">
        <v>0.139</v>
      </c>
      <c r="J40">
        <v>2.755</v>
      </c>
      <c r="S40">
        <v>39520.3</v>
      </c>
      <c r="T40" t="s">
        <v>502</v>
      </c>
      <c r="U40" t="s">
        <v>245</v>
      </c>
      <c r="V40" t="s">
        <v>469</v>
      </c>
      <c r="W40" t="s">
        <v>503</v>
      </c>
      <c r="X40" t="s">
        <v>232</v>
      </c>
      <c r="Y40" t="s">
        <v>287</v>
      </c>
      <c r="Z40" t="s">
        <v>475</v>
      </c>
      <c r="AA40" t="s">
        <v>356</v>
      </c>
      <c r="AB40" t="s">
        <v>262</v>
      </c>
      <c r="AC40" t="s">
        <v>391</v>
      </c>
      <c r="AD40">
        <v>1583</v>
      </c>
      <c r="AF40" t="str">
        <f t="shared" si="5"/>
        <v>105661001</v>
      </c>
      <c r="AG40" t="str">
        <f>'[8]0604'!AF40</f>
        <v>105661001</v>
      </c>
      <c r="AH40">
        <f t="shared" si="6"/>
        <v>0</v>
      </c>
      <c r="AI40">
        <v>0</v>
      </c>
      <c r="AJ40">
        <v>2.211</v>
      </c>
      <c r="AK40" s="32">
        <v>31990.6</v>
      </c>
      <c r="AL40" s="32">
        <f t="shared" si="7"/>
        <v>0</v>
      </c>
      <c r="AM40">
        <f t="shared" si="8"/>
        <v>0.544</v>
      </c>
      <c r="AN40" s="32">
        <f t="shared" si="9"/>
        <v>7529.700000000004</v>
      </c>
    </row>
    <row r="41" spans="1:40" ht="12.75">
      <c r="A41" t="s">
        <v>181</v>
      </c>
      <c r="B41" t="s">
        <v>501</v>
      </c>
      <c r="C41">
        <v>10566</v>
      </c>
      <c r="D41">
        <v>1002</v>
      </c>
      <c r="F41">
        <v>24</v>
      </c>
      <c r="H41">
        <v>30293</v>
      </c>
      <c r="I41">
        <v>0.14</v>
      </c>
      <c r="J41">
        <v>2.637</v>
      </c>
      <c r="S41">
        <v>37666.3</v>
      </c>
      <c r="T41" t="s">
        <v>502</v>
      </c>
      <c r="U41" t="s">
        <v>245</v>
      </c>
      <c r="V41" t="s">
        <v>469</v>
      </c>
      <c r="W41" t="s">
        <v>503</v>
      </c>
      <c r="X41" t="s">
        <v>232</v>
      </c>
      <c r="Y41" t="s">
        <v>287</v>
      </c>
      <c r="Z41" t="s">
        <v>475</v>
      </c>
      <c r="AA41" t="s">
        <v>356</v>
      </c>
      <c r="AB41" t="s">
        <v>262</v>
      </c>
      <c r="AC41" t="s">
        <v>391</v>
      </c>
      <c r="AD41">
        <v>1527</v>
      </c>
      <c r="AF41" t="str">
        <f t="shared" si="5"/>
        <v>105661002</v>
      </c>
      <c r="AG41" t="str">
        <f>'[8]0604'!AF41</f>
        <v>105661002</v>
      </c>
      <c r="AH41">
        <f t="shared" si="6"/>
        <v>0</v>
      </c>
      <c r="AI41">
        <v>0</v>
      </c>
      <c r="AJ41">
        <v>2.343</v>
      </c>
      <c r="AK41" s="32">
        <v>34132.7</v>
      </c>
      <c r="AL41" s="32">
        <f t="shared" si="7"/>
        <v>0</v>
      </c>
      <c r="AM41">
        <f t="shared" si="8"/>
        <v>0.29400000000000004</v>
      </c>
      <c r="AN41" s="32">
        <f t="shared" si="9"/>
        <v>3533.600000000006</v>
      </c>
    </row>
    <row r="42" spans="1:40" ht="12.75">
      <c r="A42" t="s">
        <v>181</v>
      </c>
      <c r="B42" t="s">
        <v>504</v>
      </c>
      <c r="C42">
        <v>2380</v>
      </c>
      <c r="D42">
        <v>2001</v>
      </c>
      <c r="F42">
        <v>8</v>
      </c>
      <c r="G42">
        <v>141</v>
      </c>
      <c r="I42">
        <v>0.185</v>
      </c>
      <c r="J42">
        <v>0.181</v>
      </c>
      <c r="S42">
        <v>1937.7</v>
      </c>
      <c r="T42" t="s">
        <v>505</v>
      </c>
      <c r="U42" t="s">
        <v>245</v>
      </c>
      <c r="V42" t="s">
        <v>469</v>
      </c>
      <c r="W42" t="s">
        <v>500</v>
      </c>
      <c r="X42" t="s">
        <v>232</v>
      </c>
      <c r="Y42" t="s">
        <v>240</v>
      </c>
      <c r="AA42" t="s">
        <v>258</v>
      </c>
      <c r="AC42" t="s">
        <v>272</v>
      </c>
      <c r="AD42">
        <v>363</v>
      </c>
      <c r="AF42" t="str">
        <f t="shared" si="5"/>
        <v>23802001</v>
      </c>
      <c r="AG42" t="str">
        <f>'[8]0604'!AF42</f>
        <v>23802001</v>
      </c>
      <c r="AH42">
        <f t="shared" si="6"/>
        <v>0</v>
      </c>
      <c r="AK42" s="32"/>
      <c r="AL42" s="32">
        <f t="shared" si="7"/>
        <v>141</v>
      </c>
      <c r="AM42">
        <f t="shared" si="8"/>
        <v>0.181</v>
      </c>
      <c r="AN42" s="32">
        <f t="shared" si="9"/>
        <v>1937.7</v>
      </c>
    </row>
    <row r="43" spans="1:40" ht="12.75">
      <c r="A43" t="s">
        <v>181</v>
      </c>
      <c r="B43" t="s">
        <v>504</v>
      </c>
      <c r="C43">
        <v>2380</v>
      </c>
      <c r="D43">
        <v>3001</v>
      </c>
      <c r="F43">
        <v>8</v>
      </c>
      <c r="G43">
        <v>141</v>
      </c>
      <c r="I43">
        <v>0.21</v>
      </c>
      <c r="J43">
        <v>0.203</v>
      </c>
      <c r="S43">
        <v>1937.7</v>
      </c>
      <c r="T43" t="s">
        <v>505</v>
      </c>
      <c r="U43" t="s">
        <v>245</v>
      </c>
      <c r="V43" t="s">
        <v>469</v>
      </c>
      <c r="W43" t="s">
        <v>500</v>
      </c>
      <c r="X43" t="s">
        <v>232</v>
      </c>
      <c r="Y43" t="s">
        <v>240</v>
      </c>
      <c r="AA43" t="s">
        <v>258</v>
      </c>
      <c r="AC43" t="s">
        <v>272</v>
      </c>
      <c r="AD43">
        <v>363</v>
      </c>
      <c r="AF43" t="str">
        <f t="shared" si="5"/>
        <v>23803001</v>
      </c>
      <c r="AG43" t="str">
        <f>'[8]0604'!AF43</f>
        <v>23803001</v>
      </c>
      <c r="AH43">
        <f t="shared" si="6"/>
        <v>0</v>
      </c>
      <c r="AK43" s="32"/>
      <c r="AL43" s="32">
        <f t="shared" si="7"/>
        <v>141</v>
      </c>
      <c r="AM43">
        <f t="shared" si="8"/>
        <v>0.203</v>
      </c>
      <c r="AN43" s="32">
        <f t="shared" si="9"/>
        <v>1937.7</v>
      </c>
    </row>
    <row r="44" spans="1:40" ht="12.75">
      <c r="A44" t="s">
        <v>181</v>
      </c>
      <c r="B44" t="s">
        <v>504</v>
      </c>
      <c r="C44">
        <v>2380</v>
      </c>
      <c r="D44">
        <v>4001</v>
      </c>
      <c r="F44">
        <v>7</v>
      </c>
      <c r="G44">
        <v>127</v>
      </c>
      <c r="I44">
        <v>0.211</v>
      </c>
      <c r="J44">
        <v>0.196</v>
      </c>
      <c r="S44">
        <v>1859.3</v>
      </c>
      <c r="T44" t="s">
        <v>505</v>
      </c>
      <c r="U44" t="s">
        <v>245</v>
      </c>
      <c r="V44" t="s">
        <v>469</v>
      </c>
      <c r="W44" t="s">
        <v>500</v>
      </c>
      <c r="X44" t="s">
        <v>232</v>
      </c>
      <c r="Y44" t="s">
        <v>240</v>
      </c>
      <c r="AA44" t="s">
        <v>258</v>
      </c>
      <c r="AC44" t="s">
        <v>272</v>
      </c>
      <c r="AD44">
        <v>363</v>
      </c>
      <c r="AF44" t="str">
        <f t="shared" si="5"/>
        <v>23804001</v>
      </c>
      <c r="AG44" t="str">
        <f>'[8]0604'!AF44</f>
        <v>23804001</v>
      </c>
      <c r="AH44">
        <f t="shared" si="6"/>
        <v>0</v>
      </c>
      <c r="AI44">
        <v>118</v>
      </c>
      <c r="AJ44">
        <v>0.178</v>
      </c>
      <c r="AK44" s="32">
        <v>1651.1</v>
      </c>
      <c r="AL44" s="32">
        <f t="shared" si="7"/>
        <v>9</v>
      </c>
      <c r="AM44">
        <f t="shared" si="8"/>
        <v>0.018000000000000016</v>
      </c>
      <c r="AN44" s="32">
        <f t="shared" si="9"/>
        <v>208.20000000000005</v>
      </c>
    </row>
    <row r="45" spans="1:40" ht="12.75">
      <c r="A45" t="s">
        <v>181</v>
      </c>
      <c r="B45" t="s">
        <v>499</v>
      </c>
      <c r="C45">
        <v>5083</v>
      </c>
      <c r="D45">
        <v>4001</v>
      </c>
      <c r="F45">
        <v>9.34</v>
      </c>
      <c r="G45">
        <v>626</v>
      </c>
      <c r="I45">
        <v>0.16</v>
      </c>
      <c r="J45">
        <v>0.585</v>
      </c>
      <c r="S45">
        <v>7285.892</v>
      </c>
      <c r="T45" t="s">
        <v>499</v>
      </c>
      <c r="U45" t="s">
        <v>245</v>
      </c>
      <c r="V45" t="s">
        <v>469</v>
      </c>
      <c r="W45" t="s">
        <v>500</v>
      </c>
      <c r="X45" t="s">
        <v>232</v>
      </c>
      <c r="Y45" t="s">
        <v>240</v>
      </c>
      <c r="AA45" t="s">
        <v>258</v>
      </c>
      <c r="AB45" t="s">
        <v>274</v>
      </c>
      <c r="AC45" t="s">
        <v>272</v>
      </c>
      <c r="AD45">
        <v>1032</v>
      </c>
      <c r="AF45" t="str">
        <f t="shared" si="5"/>
        <v>50834001</v>
      </c>
      <c r="AG45" t="str">
        <f>'[8]0604'!AF45</f>
        <v>50834001</v>
      </c>
      <c r="AH45">
        <f t="shared" si="6"/>
        <v>0</v>
      </c>
      <c r="AK45" s="32"/>
      <c r="AL45" s="32">
        <f t="shared" si="7"/>
        <v>626</v>
      </c>
      <c r="AM45">
        <f t="shared" si="8"/>
        <v>0.585</v>
      </c>
      <c r="AN45" s="32">
        <f t="shared" si="9"/>
        <v>7285.892</v>
      </c>
    </row>
    <row r="46" spans="1:40" ht="12.75">
      <c r="A46" t="s">
        <v>181</v>
      </c>
      <c r="B46" t="s">
        <v>506</v>
      </c>
      <c r="C46">
        <v>54416</v>
      </c>
      <c r="D46">
        <v>189003</v>
      </c>
      <c r="F46">
        <v>24</v>
      </c>
      <c r="H46">
        <v>5133</v>
      </c>
      <c r="I46">
        <v>0.033</v>
      </c>
      <c r="J46">
        <v>0.185</v>
      </c>
      <c r="S46">
        <v>11177.9</v>
      </c>
      <c r="T46" t="s">
        <v>507</v>
      </c>
      <c r="U46" t="s">
        <v>230</v>
      </c>
      <c r="V46" t="s">
        <v>508</v>
      </c>
      <c r="W46" t="s">
        <v>509</v>
      </c>
      <c r="X46" t="s">
        <v>232</v>
      </c>
      <c r="Y46" t="s">
        <v>251</v>
      </c>
      <c r="AA46" t="s">
        <v>274</v>
      </c>
      <c r="AC46" t="s">
        <v>441</v>
      </c>
      <c r="AD46">
        <v>700</v>
      </c>
      <c r="AF46" t="str">
        <f t="shared" si="5"/>
        <v>54416189003</v>
      </c>
      <c r="AG46" t="str">
        <f>'[8]0604'!AF46</f>
        <v>54416189003</v>
      </c>
      <c r="AH46">
        <f t="shared" si="6"/>
        <v>0</v>
      </c>
      <c r="AJ46">
        <v>0.225</v>
      </c>
      <c r="AK46" s="32">
        <v>11900.3</v>
      </c>
      <c r="AL46" s="32">
        <f t="shared" si="7"/>
        <v>0</v>
      </c>
      <c r="AM46">
        <f t="shared" si="8"/>
        <v>-0.04000000000000001</v>
      </c>
      <c r="AN46" s="32">
        <f t="shared" si="9"/>
        <v>-722.3999999999996</v>
      </c>
    </row>
    <row r="47" spans="1:40" ht="12.75">
      <c r="A47" t="s">
        <v>181</v>
      </c>
      <c r="B47" t="s">
        <v>510</v>
      </c>
      <c r="C47">
        <v>2384</v>
      </c>
      <c r="D47">
        <v>1</v>
      </c>
      <c r="F47">
        <v>24</v>
      </c>
      <c r="G47">
        <v>1694</v>
      </c>
      <c r="I47">
        <v>0.345</v>
      </c>
      <c r="J47">
        <v>3.152</v>
      </c>
      <c r="S47">
        <v>17719.8</v>
      </c>
      <c r="T47" t="s">
        <v>502</v>
      </c>
      <c r="U47" t="s">
        <v>245</v>
      </c>
      <c r="V47" t="s">
        <v>469</v>
      </c>
      <c r="W47" t="s">
        <v>500</v>
      </c>
      <c r="X47" t="s">
        <v>232</v>
      </c>
      <c r="Y47" t="s">
        <v>257</v>
      </c>
      <c r="Z47" t="s">
        <v>336</v>
      </c>
      <c r="AA47" t="s">
        <v>274</v>
      </c>
      <c r="AB47" t="s">
        <v>241</v>
      </c>
      <c r="AD47">
        <v>1000</v>
      </c>
      <c r="AF47" t="str">
        <f t="shared" si="5"/>
        <v>23841</v>
      </c>
      <c r="AG47" t="str">
        <f>'[8]0604'!AF47</f>
        <v>23841</v>
      </c>
      <c r="AH47">
        <f t="shared" si="6"/>
        <v>0</v>
      </c>
      <c r="AK47" s="32"/>
      <c r="AL47" s="32">
        <f t="shared" si="7"/>
        <v>1694</v>
      </c>
      <c r="AM47">
        <f t="shared" si="8"/>
        <v>3.152</v>
      </c>
      <c r="AN47" s="32">
        <f t="shared" si="9"/>
        <v>17719.8</v>
      </c>
    </row>
    <row r="48" spans="1:40" ht="12.75">
      <c r="A48" t="s">
        <v>181</v>
      </c>
      <c r="B48" t="s">
        <v>510</v>
      </c>
      <c r="C48">
        <v>2384</v>
      </c>
      <c r="D48">
        <v>8</v>
      </c>
      <c r="F48">
        <v>24</v>
      </c>
      <c r="G48">
        <v>1982</v>
      </c>
      <c r="I48">
        <v>0.397</v>
      </c>
      <c r="J48">
        <v>4.203</v>
      </c>
      <c r="S48">
        <v>21186.1</v>
      </c>
      <c r="T48" t="s">
        <v>502</v>
      </c>
      <c r="U48" t="s">
        <v>245</v>
      </c>
      <c r="V48" t="s">
        <v>469</v>
      </c>
      <c r="W48" t="s">
        <v>500</v>
      </c>
      <c r="X48" t="s">
        <v>232</v>
      </c>
      <c r="Y48" t="s">
        <v>287</v>
      </c>
      <c r="Z48" t="s">
        <v>475</v>
      </c>
      <c r="AA48" t="s">
        <v>356</v>
      </c>
      <c r="AB48" t="s">
        <v>274</v>
      </c>
      <c r="AC48" t="s">
        <v>359</v>
      </c>
      <c r="AD48">
        <v>1000</v>
      </c>
      <c r="AF48" t="str">
        <f t="shared" si="5"/>
        <v>23848</v>
      </c>
      <c r="AG48" t="str">
        <f>'[8]0604'!AF48</f>
        <v>23848</v>
      </c>
      <c r="AH48">
        <f t="shared" si="6"/>
        <v>0</v>
      </c>
      <c r="AK48" s="32"/>
      <c r="AL48" s="32">
        <f t="shared" si="7"/>
        <v>1982</v>
      </c>
      <c r="AM48">
        <f t="shared" si="8"/>
        <v>4.203</v>
      </c>
      <c r="AN48" s="32">
        <f t="shared" si="9"/>
        <v>21186.1</v>
      </c>
    </row>
    <row r="49" spans="1:40" ht="12.75">
      <c r="A49" t="s">
        <v>181</v>
      </c>
      <c r="B49" t="s">
        <v>511</v>
      </c>
      <c r="C49">
        <v>10805</v>
      </c>
      <c r="D49">
        <v>2001</v>
      </c>
      <c r="F49">
        <v>24</v>
      </c>
      <c r="G49">
        <v>432</v>
      </c>
      <c r="I49">
        <v>0.119</v>
      </c>
      <c r="J49">
        <v>0.307</v>
      </c>
      <c r="S49">
        <v>5166.9</v>
      </c>
      <c r="T49" t="s">
        <v>512</v>
      </c>
      <c r="U49" t="s">
        <v>230</v>
      </c>
      <c r="V49" t="s">
        <v>483</v>
      </c>
      <c r="W49" t="s">
        <v>513</v>
      </c>
      <c r="X49" t="s">
        <v>232</v>
      </c>
      <c r="Y49" t="s">
        <v>251</v>
      </c>
      <c r="AA49" t="s">
        <v>274</v>
      </c>
      <c r="AB49" t="s">
        <v>258</v>
      </c>
      <c r="AC49" t="s">
        <v>272</v>
      </c>
      <c r="AD49">
        <v>328</v>
      </c>
      <c r="AF49" t="str">
        <f t="shared" si="5"/>
        <v>108052001</v>
      </c>
      <c r="AG49" t="str">
        <f>'[8]0604'!AF49</f>
        <v>108052001</v>
      </c>
      <c r="AH49">
        <f t="shared" si="6"/>
        <v>0</v>
      </c>
      <c r="AI49">
        <v>470</v>
      </c>
      <c r="AJ49">
        <v>0.362</v>
      </c>
      <c r="AK49" s="32">
        <v>5445.9</v>
      </c>
      <c r="AL49" s="32">
        <f t="shared" si="7"/>
        <v>-38</v>
      </c>
      <c r="AM49">
        <f t="shared" si="8"/>
        <v>-0.05499999999999999</v>
      </c>
      <c r="AN49" s="32">
        <f t="shared" si="9"/>
        <v>-279</v>
      </c>
    </row>
    <row r="50" spans="1:40" ht="12.75">
      <c r="A50" t="s">
        <v>181</v>
      </c>
      <c r="B50" t="s">
        <v>514</v>
      </c>
      <c r="C50">
        <v>2400</v>
      </c>
      <c r="D50">
        <v>1001</v>
      </c>
      <c r="F50">
        <v>14</v>
      </c>
      <c r="G50">
        <v>390</v>
      </c>
      <c r="I50">
        <v>0.26</v>
      </c>
      <c r="J50">
        <v>0.787</v>
      </c>
      <c r="S50">
        <v>6052.8</v>
      </c>
      <c r="T50" t="s">
        <v>285</v>
      </c>
      <c r="U50" t="s">
        <v>245</v>
      </c>
      <c r="V50" t="s">
        <v>469</v>
      </c>
      <c r="W50" t="s">
        <v>480</v>
      </c>
      <c r="X50" t="s">
        <v>232</v>
      </c>
      <c r="Y50" t="s">
        <v>240</v>
      </c>
      <c r="AA50" t="s">
        <v>274</v>
      </c>
      <c r="AB50" t="s">
        <v>258</v>
      </c>
      <c r="AC50" t="s">
        <v>272</v>
      </c>
      <c r="AD50">
        <v>810</v>
      </c>
      <c r="AF50" t="str">
        <f t="shared" si="5"/>
        <v>24001001</v>
      </c>
      <c r="AG50" t="str">
        <f>'[8]0604'!AF50</f>
        <v>24001001</v>
      </c>
      <c r="AH50">
        <f t="shared" si="6"/>
        <v>0</v>
      </c>
      <c r="AK50" s="32"/>
      <c r="AL50" s="32">
        <f t="shared" si="7"/>
        <v>390</v>
      </c>
      <c r="AM50">
        <f t="shared" si="8"/>
        <v>0.787</v>
      </c>
      <c r="AN50" s="32">
        <f t="shared" si="9"/>
        <v>6052.8</v>
      </c>
    </row>
    <row r="51" spans="1:40" ht="12.75">
      <c r="A51" t="s">
        <v>181</v>
      </c>
      <c r="B51" t="s">
        <v>514</v>
      </c>
      <c r="C51">
        <v>2400</v>
      </c>
      <c r="D51">
        <v>11001</v>
      </c>
      <c r="F51">
        <v>10</v>
      </c>
      <c r="G51">
        <v>277</v>
      </c>
      <c r="I51">
        <v>0.26</v>
      </c>
      <c r="J51">
        <v>0.559</v>
      </c>
      <c r="S51">
        <v>4299.1</v>
      </c>
      <c r="T51" t="s">
        <v>285</v>
      </c>
      <c r="U51" t="s">
        <v>245</v>
      </c>
      <c r="V51" t="s">
        <v>469</v>
      </c>
      <c r="W51" t="s">
        <v>480</v>
      </c>
      <c r="X51" t="s">
        <v>232</v>
      </c>
      <c r="Y51" t="s">
        <v>240</v>
      </c>
      <c r="AA51" t="s">
        <v>274</v>
      </c>
      <c r="AB51" t="s">
        <v>258</v>
      </c>
      <c r="AC51" t="s">
        <v>272</v>
      </c>
      <c r="AD51">
        <v>810</v>
      </c>
      <c r="AF51" t="str">
        <f t="shared" si="5"/>
        <v>240011001</v>
      </c>
      <c r="AG51" t="str">
        <f>'[8]0604'!AF51</f>
        <v>240011001</v>
      </c>
      <c r="AH51">
        <f t="shared" si="6"/>
        <v>0</v>
      </c>
      <c r="AK51" s="32"/>
      <c r="AL51" s="32">
        <f t="shared" si="7"/>
        <v>277</v>
      </c>
      <c r="AM51">
        <f t="shared" si="8"/>
        <v>0.559</v>
      </c>
      <c r="AN51" s="32">
        <f t="shared" si="9"/>
        <v>4299.1</v>
      </c>
    </row>
    <row r="52" spans="1:40" ht="12.75">
      <c r="A52" t="s">
        <v>181</v>
      </c>
      <c r="B52" t="s">
        <v>514</v>
      </c>
      <c r="C52">
        <v>2400</v>
      </c>
      <c r="D52">
        <v>13001</v>
      </c>
      <c r="F52">
        <v>10</v>
      </c>
      <c r="G52">
        <v>289</v>
      </c>
      <c r="I52">
        <v>0.26</v>
      </c>
      <c r="J52">
        <v>0.583</v>
      </c>
      <c r="S52">
        <v>4485.3</v>
      </c>
      <c r="T52" t="s">
        <v>285</v>
      </c>
      <c r="U52" t="s">
        <v>245</v>
      </c>
      <c r="V52" t="s">
        <v>469</v>
      </c>
      <c r="W52" t="s">
        <v>480</v>
      </c>
      <c r="X52" t="s">
        <v>232</v>
      </c>
      <c r="Y52" t="s">
        <v>240</v>
      </c>
      <c r="AA52" t="s">
        <v>274</v>
      </c>
      <c r="AB52" t="s">
        <v>258</v>
      </c>
      <c r="AC52" t="s">
        <v>272</v>
      </c>
      <c r="AD52">
        <v>810</v>
      </c>
      <c r="AF52" t="str">
        <f t="shared" si="5"/>
        <v>240013001</v>
      </c>
      <c r="AG52" t="str">
        <f>'[8]0604'!AF52</f>
        <v>240013001</v>
      </c>
      <c r="AH52">
        <f t="shared" si="6"/>
        <v>0</v>
      </c>
      <c r="AK52" s="32"/>
      <c r="AL52" s="32">
        <f t="shared" si="7"/>
        <v>289</v>
      </c>
      <c r="AM52">
        <f t="shared" si="8"/>
        <v>0.583</v>
      </c>
      <c r="AN52" s="32">
        <f t="shared" si="9"/>
        <v>4485.3</v>
      </c>
    </row>
    <row r="53" spans="1:40" ht="12.75">
      <c r="A53" t="s">
        <v>181</v>
      </c>
      <c r="B53" t="s">
        <v>514</v>
      </c>
      <c r="C53">
        <v>2400</v>
      </c>
      <c r="D53">
        <v>15001</v>
      </c>
      <c r="F53">
        <v>10</v>
      </c>
      <c r="G53">
        <v>278</v>
      </c>
      <c r="I53">
        <v>0.26</v>
      </c>
      <c r="J53">
        <v>0.561</v>
      </c>
      <c r="S53">
        <v>4314.6</v>
      </c>
      <c r="T53" t="s">
        <v>285</v>
      </c>
      <c r="U53" t="s">
        <v>245</v>
      </c>
      <c r="V53" t="s">
        <v>469</v>
      </c>
      <c r="W53" t="s">
        <v>480</v>
      </c>
      <c r="X53" t="s">
        <v>232</v>
      </c>
      <c r="Y53" t="s">
        <v>240</v>
      </c>
      <c r="AA53" t="s">
        <v>274</v>
      </c>
      <c r="AB53" t="s">
        <v>258</v>
      </c>
      <c r="AC53" t="s">
        <v>272</v>
      </c>
      <c r="AD53">
        <v>810</v>
      </c>
      <c r="AF53" t="str">
        <f t="shared" si="5"/>
        <v>240015001</v>
      </c>
      <c r="AG53" t="str">
        <f>'[8]0604'!AF53</f>
        <v>240015001</v>
      </c>
      <c r="AH53">
        <f t="shared" si="6"/>
        <v>0</v>
      </c>
      <c r="AK53" s="32"/>
      <c r="AL53" s="32">
        <f t="shared" si="7"/>
        <v>278</v>
      </c>
      <c r="AM53">
        <f t="shared" si="8"/>
        <v>0.561</v>
      </c>
      <c r="AN53" s="32">
        <f t="shared" si="9"/>
        <v>4314.6</v>
      </c>
    </row>
    <row r="54" spans="1:40" ht="12.75">
      <c r="A54" t="s">
        <v>181</v>
      </c>
      <c r="B54" t="s">
        <v>514</v>
      </c>
      <c r="C54">
        <v>2400</v>
      </c>
      <c r="D54">
        <v>17001</v>
      </c>
      <c r="F54">
        <v>12</v>
      </c>
      <c r="G54">
        <v>333</v>
      </c>
      <c r="I54">
        <v>0.26</v>
      </c>
      <c r="J54">
        <v>0.672</v>
      </c>
      <c r="S54">
        <v>5168.2</v>
      </c>
      <c r="T54" t="s">
        <v>285</v>
      </c>
      <c r="U54" t="s">
        <v>245</v>
      </c>
      <c r="V54" t="s">
        <v>469</v>
      </c>
      <c r="W54" t="s">
        <v>480</v>
      </c>
      <c r="X54" t="s">
        <v>232</v>
      </c>
      <c r="Y54" t="s">
        <v>240</v>
      </c>
      <c r="AA54" t="s">
        <v>274</v>
      </c>
      <c r="AB54" t="s">
        <v>258</v>
      </c>
      <c r="AC54" t="s">
        <v>272</v>
      </c>
      <c r="AD54">
        <v>810</v>
      </c>
      <c r="AF54" t="str">
        <f t="shared" si="5"/>
        <v>240017001</v>
      </c>
      <c r="AG54" t="str">
        <f>'[8]0604'!AF54</f>
        <v>240017001</v>
      </c>
      <c r="AH54">
        <f t="shared" si="6"/>
        <v>0</v>
      </c>
      <c r="AI54">
        <v>163</v>
      </c>
      <c r="AJ54">
        <v>0.323</v>
      </c>
      <c r="AK54" s="32">
        <v>2481.6</v>
      </c>
      <c r="AL54" s="32">
        <f t="shared" si="7"/>
        <v>170</v>
      </c>
      <c r="AM54">
        <f t="shared" si="8"/>
        <v>0.34900000000000003</v>
      </c>
      <c r="AN54" s="32">
        <f t="shared" si="9"/>
        <v>2686.6</v>
      </c>
    </row>
    <row r="55" spans="1:40" ht="12.75">
      <c r="A55" t="s">
        <v>181</v>
      </c>
      <c r="B55" t="s">
        <v>514</v>
      </c>
      <c r="C55">
        <v>2400</v>
      </c>
      <c r="D55">
        <v>19001</v>
      </c>
      <c r="F55">
        <v>12</v>
      </c>
      <c r="G55">
        <v>337</v>
      </c>
      <c r="I55">
        <v>0.26</v>
      </c>
      <c r="J55">
        <v>0.68</v>
      </c>
      <c r="S55">
        <v>5230.3</v>
      </c>
      <c r="T55" t="s">
        <v>285</v>
      </c>
      <c r="U55" t="s">
        <v>245</v>
      </c>
      <c r="V55" t="s">
        <v>469</v>
      </c>
      <c r="W55" t="s">
        <v>480</v>
      </c>
      <c r="X55" t="s">
        <v>232</v>
      </c>
      <c r="Y55" t="s">
        <v>240</v>
      </c>
      <c r="AA55" t="s">
        <v>274</v>
      </c>
      <c r="AB55" t="s">
        <v>258</v>
      </c>
      <c r="AC55" t="s">
        <v>272</v>
      </c>
      <c r="AD55">
        <v>810</v>
      </c>
      <c r="AF55" t="str">
        <f t="shared" si="5"/>
        <v>240019001</v>
      </c>
      <c r="AG55" t="str">
        <f>'[8]0604'!AF55</f>
        <v>240019001</v>
      </c>
      <c r="AH55">
        <f t="shared" si="6"/>
        <v>0</v>
      </c>
      <c r="AK55" s="32"/>
      <c r="AL55" s="32">
        <f t="shared" si="7"/>
        <v>337</v>
      </c>
      <c r="AM55">
        <f t="shared" si="8"/>
        <v>0.68</v>
      </c>
      <c r="AN55" s="32">
        <f t="shared" si="9"/>
        <v>5230.3</v>
      </c>
    </row>
    <row r="56" spans="1:40" ht="12.75">
      <c r="A56" t="s">
        <v>181</v>
      </c>
      <c r="B56" t="s">
        <v>514</v>
      </c>
      <c r="C56">
        <v>2400</v>
      </c>
      <c r="D56">
        <v>21001</v>
      </c>
      <c r="F56">
        <v>12</v>
      </c>
      <c r="G56">
        <v>331</v>
      </c>
      <c r="I56">
        <v>0.26</v>
      </c>
      <c r="J56">
        <v>0.668</v>
      </c>
      <c r="S56">
        <v>5137.2</v>
      </c>
      <c r="T56" t="s">
        <v>285</v>
      </c>
      <c r="U56" t="s">
        <v>245</v>
      </c>
      <c r="V56" t="s">
        <v>469</v>
      </c>
      <c r="W56" t="s">
        <v>480</v>
      </c>
      <c r="X56" t="s">
        <v>232</v>
      </c>
      <c r="Y56" t="s">
        <v>240</v>
      </c>
      <c r="AA56" t="s">
        <v>274</v>
      </c>
      <c r="AB56" t="s">
        <v>258</v>
      </c>
      <c r="AC56" t="s">
        <v>272</v>
      </c>
      <c r="AD56">
        <v>810</v>
      </c>
      <c r="AF56" t="str">
        <f t="shared" si="5"/>
        <v>240021001</v>
      </c>
      <c r="AG56" t="str">
        <f>'[8]0604'!AF56</f>
        <v>240021001</v>
      </c>
      <c r="AH56">
        <f t="shared" si="6"/>
        <v>0</v>
      </c>
      <c r="AI56">
        <v>227</v>
      </c>
      <c r="AJ56">
        <v>0.449</v>
      </c>
      <c r="AK56" s="32">
        <v>3455.5</v>
      </c>
      <c r="AL56" s="32">
        <f t="shared" si="7"/>
        <v>104</v>
      </c>
      <c r="AM56">
        <f t="shared" si="8"/>
        <v>0.21900000000000003</v>
      </c>
      <c r="AN56" s="32">
        <f t="shared" si="9"/>
        <v>1681.6999999999998</v>
      </c>
    </row>
    <row r="57" spans="1:40" ht="12.75">
      <c r="A57" t="s">
        <v>181</v>
      </c>
      <c r="B57" t="s">
        <v>514</v>
      </c>
      <c r="C57">
        <v>2400</v>
      </c>
      <c r="D57">
        <v>23001</v>
      </c>
      <c r="F57">
        <v>12</v>
      </c>
      <c r="G57">
        <v>336</v>
      </c>
      <c r="I57">
        <v>0.26</v>
      </c>
      <c r="J57">
        <v>0.678</v>
      </c>
      <c r="S57">
        <v>5214.8</v>
      </c>
      <c r="T57" t="s">
        <v>285</v>
      </c>
      <c r="U57" t="s">
        <v>245</v>
      </c>
      <c r="V57" t="s">
        <v>469</v>
      </c>
      <c r="W57" t="s">
        <v>480</v>
      </c>
      <c r="X57" t="s">
        <v>232</v>
      </c>
      <c r="Y57" t="s">
        <v>240</v>
      </c>
      <c r="AA57" t="s">
        <v>274</v>
      </c>
      <c r="AB57" t="s">
        <v>258</v>
      </c>
      <c r="AC57" t="s">
        <v>272</v>
      </c>
      <c r="AD57">
        <v>810</v>
      </c>
      <c r="AF57" t="str">
        <f t="shared" si="5"/>
        <v>240023001</v>
      </c>
      <c r="AG57" t="str">
        <f>'[8]0604'!AF57</f>
        <v>240023001</v>
      </c>
      <c r="AH57">
        <f t="shared" si="6"/>
        <v>0</v>
      </c>
      <c r="AI57">
        <v>199</v>
      </c>
      <c r="AJ57">
        <v>0.394</v>
      </c>
      <c r="AK57" s="32">
        <v>3029.3</v>
      </c>
      <c r="AL57" s="32">
        <f t="shared" si="7"/>
        <v>137</v>
      </c>
      <c r="AM57">
        <f t="shared" si="8"/>
        <v>0.28400000000000003</v>
      </c>
      <c r="AN57" s="32">
        <f t="shared" si="9"/>
        <v>2185.5</v>
      </c>
    </row>
    <row r="58" spans="1:40" ht="12.75">
      <c r="A58" t="s">
        <v>181</v>
      </c>
      <c r="B58" t="s">
        <v>514</v>
      </c>
      <c r="C58">
        <v>2400</v>
      </c>
      <c r="D58">
        <v>3001</v>
      </c>
      <c r="F58">
        <v>14</v>
      </c>
      <c r="G58">
        <v>385</v>
      </c>
      <c r="I58">
        <v>0.26</v>
      </c>
      <c r="J58">
        <v>0.777</v>
      </c>
      <c r="S58">
        <v>5975.3</v>
      </c>
      <c r="T58" t="s">
        <v>285</v>
      </c>
      <c r="U58" t="s">
        <v>245</v>
      </c>
      <c r="V58" t="s">
        <v>469</v>
      </c>
      <c r="W58" t="s">
        <v>480</v>
      </c>
      <c r="X58" t="s">
        <v>232</v>
      </c>
      <c r="Y58" t="s">
        <v>240</v>
      </c>
      <c r="AA58" t="s">
        <v>274</v>
      </c>
      <c r="AB58" t="s">
        <v>258</v>
      </c>
      <c r="AC58" t="s">
        <v>272</v>
      </c>
      <c r="AD58">
        <v>810</v>
      </c>
      <c r="AF58" t="str">
        <f t="shared" si="5"/>
        <v>24003001</v>
      </c>
      <c r="AG58" t="str">
        <f>'[8]0604'!AF58</f>
        <v>24003001</v>
      </c>
      <c r="AH58">
        <f t="shared" si="6"/>
        <v>0</v>
      </c>
      <c r="AK58" s="32"/>
      <c r="AL58" s="32">
        <f t="shared" si="7"/>
        <v>385</v>
      </c>
      <c r="AM58">
        <f t="shared" si="8"/>
        <v>0.777</v>
      </c>
      <c r="AN58" s="32">
        <f t="shared" si="9"/>
        <v>5975.3</v>
      </c>
    </row>
    <row r="59" spans="1:40" ht="12.75">
      <c r="A59" t="s">
        <v>181</v>
      </c>
      <c r="B59" t="s">
        <v>514</v>
      </c>
      <c r="C59">
        <v>2400</v>
      </c>
      <c r="D59">
        <v>5001</v>
      </c>
      <c r="F59">
        <v>15</v>
      </c>
      <c r="G59">
        <v>428</v>
      </c>
      <c r="I59">
        <v>0.26</v>
      </c>
      <c r="J59">
        <v>0.864</v>
      </c>
      <c r="S59">
        <v>6642.5</v>
      </c>
      <c r="T59" t="s">
        <v>285</v>
      </c>
      <c r="U59" t="s">
        <v>245</v>
      </c>
      <c r="V59" t="s">
        <v>469</v>
      </c>
      <c r="W59" t="s">
        <v>480</v>
      </c>
      <c r="X59" t="s">
        <v>232</v>
      </c>
      <c r="Y59" t="s">
        <v>240</v>
      </c>
      <c r="AA59" t="s">
        <v>274</v>
      </c>
      <c r="AB59" t="s">
        <v>258</v>
      </c>
      <c r="AC59" t="s">
        <v>272</v>
      </c>
      <c r="AD59">
        <v>810</v>
      </c>
      <c r="AF59" t="str">
        <f t="shared" si="5"/>
        <v>24005001</v>
      </c>
      <c r="AG59" t="str">
        <f>'[8]0604'!AF59</f>
        <v>24005001</v>
      </c>
      <c r="AH59">
        <f t="shared" si="6"/>
        <v>0</v>
      </c>
      <c r="AK59" s="32"/>
      <c r="AL59" s="32">
        <f t="shared" si="7"/>
        <v>428</v>
      </c>
      <c r="AM59">
        <f t="shared" si="8"/>
        <v>0.864</v>
      </c>
      <c r="AN59" s="32">
        <f t="shared" si="9"/>
        <v>6642.5</v>
      </c>
    </row>
    <row r="60" spans="1:40" ht="12.75">
      <c r="A60" t="s">
        <v>181</v>
      </c>
      <c r="B60" t="s">
        <v>514</v>
      </c>
      <c r="C60">
        <v>2400</v>
      </c>
      <c r="D60">
        <v>7001</v>
      </c>
      <c r="F60">
        <v>15</v>
      </c>
      <c r="G60">
        <v>429</v>
      </c>
      <c r="I60">
        <v>0.26</v>
      </c>
      <c r="J60">
        <v>0.866</v>
      </c>
      <c r="S60">
        <v>6658</v>
      </c>
      <c r="T60" t="s">
        <v>285</v>
      </c>
      <c r="U60" t="s">
        <v>245</v>
      </c>
      <c r="V60" t="s">
        <v>469</v>
      </c>
      <c r="W60" t="s">
        <v>480</v>
      </c>
      <c r="X60" t="s">
        <v>232</v>
      </c>
      <c r="Y60" t="s">
        <v>240</v>
      </c>
      <c r="AA60" t="s">
        <v>274</v>
      </c>
      <c r="AB60" t="s">
        <v>258</v>
      </c>
      <c r="AC60" t="s">
        <v>272</v>
      </c>
      <c r="AD60">
        <v>810</v>
      </c>
      <c r="AF60" t="str">
        <f t="shared" si="5"/>
        <v>24007001</v>
      </c>
      <c r="AG60" t="str">
        <f>'[8]0604'!AF60</f>
        <v>24007001</v>
      </c>
      <c r="AH60">
        <f t="shared" si="6"/>
        <v>0</v>
      </c>
      <c r="AK60" s="32"/>
      <c r="AL60" s="32">
        <f t="shared" si="7"/>
        <v>429</v>
      </c>
      <c r="AM60">
        <f t="shared" si="8"/>
        <v>0.866</v>
      </c>
      <c r="AN60" s="32">
        <f t="shared" si="9"/>
        <v>6658</v>
      </c>
    </row>
    <row r="61" spans="1:40" ht="12.75">
      <c r="A61" t="s">
        <v>181</v>
      </c>
      <c r="B61" t="s">
        <v>514</v>
      </c>
      <c r="C61">
        <v>2400</v>
      </c>
      <c r="D61">
        <v>9001</v>
      </c>
      <c r="F61">
        <v>10</v>
      </c>
      <c r="G61">
        <v>263</v>
      </c>
      <c r="I61">
        <v>0.26</v>
      </c>
      <c r="J61">
        <v>0.531</v>
      </c>
      <c r="S61">
        <v>4082.1</v>
      </c>
      <c r="T61" t="s">
        <v>285</v>
      </c>
      <c r="U61" t="s">
        <v>245</v>
      </c>
      <c r="V61" t="s">
        <v>469</v>
      </c>
      <c r="W61" t="s">
        <v>480</v>
      </c>
      <c r="X61" t="s">
        <v>232</v>
      </c>
      <c r="Y61" t="s">
        <v>240</v>
      </c>
      <c r="AA61" t="s">
        <v>274</v>
      </c>
      <c r="AB61" t="s">
        <v>258</v>
      </c>
      <c r="AC61" t="s">
        <v>272</v>
      </c>
      <c r="AD61">
        <v>810</v>
      </c>
      <c r="AF61" t="str">
        <f t="shared" si="5"/>
        <v>24009001</v>
      </c>
      <c r="AG61" t="str">
        <f>'[8]0604'!AF61</f>
        <v>24009001</v>
      </c>
      <c r="AH61">
        <f t="shared" si="6"/>
        <v>0</v>
      </c>
      <c r="AK61" s="32"/>
      <c r="AL61" s="32">
        <f t="shared" si="7"/>
        <v>263</v>
      </c>
      <c r="AM61">
        <f t="shared" si="8"/>
        <v>0.531</v>
      </c>
      <c r="AN61" s="32">
        <f t="shared" si="9"/>
        <v>4082.1</v>
      </c>
    </row>
    <row r="62" spans="1:40" ht="12.75">
      <c r="A62" t="s">
        <v>181</v>
      </c>
      <c r="B62" t="s">
        <v>489</v>
      </c>
      <c r="C62">
        <v>2401</v>
      </c>
      <c r="D62">
        <v>10001</v>
      </c>
      <c r="F62">
        <v>11</v>
      </c>
      <c r="G62">
        <v>314</v>
      </c>
      <c r="I62">
        <v>0.415</v>
      </c>
      <c r="J62">
        <v>0.997</v>
      </c>
      <c r="S62">
        <v>4803.1</v>
      </c>
      <c r="T62" t="s">
        <v>489</v>
      </c>
      <c r="U62" t="s">
        <v>245</v>
      </c>
      <c r="V62" t="s">
        <v>469</v>
      </c>
      <c r="W62" t="s">
        <v>480</v>
      </c>
      <c r="X62" t="s">
        <v>232</v>
      </c>
      <c r="Y62" t="s">
        <v>240</v>
      </c>
      <c r="AA62" t="s">
        <v>274</v>
      </c>
      <c r="AB62" t="s">
        <v>258</v>
      </c>
      <c r="AD62">
        <v>810</v>
      </c>
      <c r="AF62" t="str">
        <f t="shared" si="5"/>
        <v>240110001</v>
      </c>
      <c r="AG62" t="str">
        <f>'[8]0604'!AF62</f>
        <v>240110001</v>
      </c>
      <c r="AH62">
        <f t="shared" si="6"/>
        <v>0</v>
      </c>
      <c r="AI62">
        <v>20</v>
      </c>
      <c r="AJ62">
        <v>0.065</v>
      </c>
      <c r="AK62" s="32">
        <v>312.9</v>
      </c>
      <c r="AL62" s="32">
        <f t="shared" si="7"/>
        <v>294</v>
      </c>
      <c r="AM62">
        <f t="shared" si="8"/>
        <v>0.9319999999999999</v>
      </c>
      <c r="AN62" s="32">
        <f t="shared" si="9"/>
        <v>4490.200000000001</v>
      </c>
    </row>
    <row r="63" spans="1:40" ht="12.75">
      <c r="A63" t="s">
        <v>181</v>
      </c>
      <c r="B63" t="s">
        <v>489</v>
      </c>
      <c r="C63">
        <v>2401</v>
      </c>
      <c r="D63">
        <v>12001</v>
      </c>
      <c r="F63">
        <v>11</v>
      </c>
      <c r="G63">
        <v>158</v>
      </c>
      <c r="I63">
        <v>0.415</v>
      </c>
      <c r="J63">
        <v>0.502</v>
      </c>
      <c r="S63">
        <v>2417.4</v>
      </c>
      <c r="T63" t="s">
        <v>489</v>
      </c>
      <c r="U63" t="s">
        <v>245</v>
      </c>
      <c r="V63" t="s">
        <v>469</v>
      </c>
      <c r="W63" t="s">
        <v>480</v>
      </c>
      <c r="X63" t="s">
        <v>232</v>
      </c>
      <c r="Y63" t="s">
        <v>240</v>
      </c>
      <c r="AA63" t="s">
        <v>274</v>
      </c>
      <c r="AB63" t="s">
        <v>258</v>
      </c>
      <c r="AD63">
        <v>810</v>
      </c>
      <c r="AF63" t="str">
        <f t="shared" si="5"/>
        <v>240112001</v>
      </c>
      <c r="AG63" t="str">
        <f>'[8]0604'!AF63</f>
        <v>240112001</v>
      </c>
      <c r="AH63">
        <f t="shared" si="6"/>
        <v>0</v>
      </c>
      <c r="AI63">
        <v>30</v>
      </c>
      <c r="AJ63">
        <v>0.097</v>
      </c>
      <c r="AK63" s="32">
        <v>469.5</v>
      </c>
      <c r="AL63" s="32">
        <f t="shared" si="7"/>
        <v>128</v>
      </c>
      <c r="AM63">
        <f t="shared" si="8"/>
        <v>0.405</v>
      </c>
      <c r="AN63" s="32">
        <f t="shared" si="9"/>
        <v>1947.9</v>
      </c>
    </row>
    <row r="64" spans="1:40" ht="12.75">
      <c r="A64" t="s">
        <v>181</v>
      </c>
      <c r="B64" t="s">
        <v>489</v>
      </c>
      <c r="C64">
        <v>2401</v>
      </c>
      <c r="D64">
        <v>14001</v>
      </c>
      <c r="F64">
        <v>14</v>
      </c>
      <c r="G64">
        <v>400</v>
      </c>
      <c r="I64">
        <v>0.445</v>
      </c>
      <c r="J64">
        <v>1.362</v>
      </c>
      <c r="S64">
        <v>6118.9</v>
      </c>
      <c r="T64" t="s">
        <v>489</v>
      </c>
      <c r="U64" t="s">
        <v>245</v>
      </c>
      <c r="V64" t="s">
        <v>469</v>
      </c>
      <c r="W64" t="s">
        <v>480</v>
      </c>
      <c r="X64" t="s">
        <v>232</v>
      </c>
      <c r="Y64" t="s">
        <v>240</v>
      </c>
      <c r="AA64" t="s">
        <v>274</v>
      </c>
      <c r="AB64" t="s">
        <v>258</v>
      </c>
      <c r="AD64">
        <v>844</v>
      </c>
      <c r="AF64" t="str">
        <f t="shared" si="5"/>
        <v>240114001</v>
      </c>
      <c r="AG64" t="str">
        <f>'[8]0604'!AF64</f>
        <v>240114001</v>
      </c>
      <c r="AH64">
        <f t="shared" si="6"/>
        <v>0</v>
      </c>
      <c r="AI64">
        <v>118</v>
      </c>
      <c r="AJ64">
        <v>0.411</v>
      </c>
      <c r="AK64" s="32">
        <v>1846.5</v>
      </c>
      <c r="AL64" s="32">
        <f t="shared" si="7"/>
        <v>282</v>
      </c>
      <c r="AM64">
        <f t="shared" si="8"/>
        <v>0.9510000000000001</v>
      </c>
      <c r="AN64" s="32">
        <f t="shared" si="9"/>
        <v>4272.4</v>
      </c>
    </row>
    <row r="65" spans="1:40" ht="12.75">
      <c r="A65" t="s">
        <v>181</v>
      </c>
      <c r="B65" t="s">
        <v>489</v>
      </c>
      <c r="C65">
        <v>2401</v>
      </c>
      <c r="D65">
        <v>16001</v>
      </c>
      <c r="F65">
        <v>14</v>
      </c>
      <c r="G65">
        <v>404</v>
      </c>
      <c r="I65">
        <v>0.445</v>
      </c>
      <c r="J65">
        <v>1.375</v>
      </c>
      <c r="S65">
        <v>6180.1</v>
      </c>
      <c r="T65" t="s">
        <v>489</v>
      </c>
      <c r="U65" t="s">
        <v>245</v>
      </c>
      <c r="V65" t="s">
        <v>469</v>
      </c>
      <c r="W65" t="s">
        <v>480</v>
      </c>
      <c r="X65" t="s">
        <v>232</v>
      </c>
      <c r="Y65" t="s">
        <v>240</v>
      </c>
      <c r="AA65" t="s">
        <v>274</v>
      </c>
      <c r="AB65" t="s">
        <v>258</v>
      </c>
      <c r="AD65">
        <v>844</v>
      </c>
      <c r="AF65" t="str">
        <f t="shared" si="5"/>
        <v>240116001</v>
      </c>
      <c r="AG65" t="str">
        <f>'[8]0604'!AF65</f>
        <v>240116001</v>
      </c>
      <c r="AH65">
        <f t="shared" si="6"/>
        <v>0</v>
      </c>
      <c r="AI65">
        <v>126</v>
      </c>
      <c r="AJ65">
        <v>0.439</v>
      </c>
      <c r="AK65" s="32">
        <v>1971.8</v>
      </c>
      <c r="AL65" s="32">
        <f t="shared" si="7"/>
        <v>278</v>
      </c>
      <c r="AM65">
        <f t="shared" si="8"/>
        <v>0.9359999999999999</v>
      </c>
      <c r="AN65" s="32">
        <f t="shared" si="9"/>
        <v>4208.3</v>
      </c>
    </row>
    <row r="66" spans="1:40" ht="12.75">
      <c r="A66" t="s">
        <v>181</v>
      </c>
      <c r="B66" t="s">
        <v>489</v>
      </c>
      <c r="C66">
        <v>2401</v>
      </c>
      <c r="D66">
        <v>18001</v>
      </c>
      <c r="F66">
        <v>14</v>
      </c>
      <c r="G66">
        <v>378</v>
      </c>
      <c r="I66">
        <v>0.445</v>
      </c>
      <c r="J66">
        <v>1.287</v>
      </c>
      <c r="S66">
        <v>5782.3</v>
      </c>
      <c r="T66" t="s">
        <v>489</v>
      </c>
      <c r="U66" t="s">
        <v>245</v>
      </c>
      <c r="V66" t="s">
        <v>469</v>
      </c>
      <c r="W66" t="s">
        <v>480</v>
      </c>
      <c r="X66" t="s">
        <v>232</v>
      </c>
      <c r="Y66" t="s">
        <v>240</v>
      </c>
      <c r="AA66" t="s">
        <v>274</v>
      </c>
      <c r="AB66" t="s">
        <v>258</v>
      </c>
      <c r="AD66">
        <v>844</v>
      </c>
      <c r="AF66" t="str">
        <f t="shared" si="5"/>
        <v>240118001</v>
      </c>
      <c r="AG66" t="str">
        <f>'[8]0604'!AF66</f>
        <v>240118001</v>
      </c>
      <c r="AH66">
        <f t="shared" si="6"/>
        <v>0</v>
      </c>
      <c r="AI66">
        <v>124</v>
      </c>
      <c r="AJ66">
        <v>0.432</v>
      </c>
      <c r="AK66" s="32">
        <v>1940.5</v>
      </c>
      <c r="AL66" s="32">
        <f t="shared" si="7"/>
        <v>254</v>
      </c>
      <c r="AM66">
        <f t="shared" si="8"/>
        <v>0.855</v>
      </c>
      <c r="AN66" s="32">
        <f t="shared" si="9"/>
        <v>3841.8</v>
      </c>
    </row>
    <row r="67" spans="1:40" ht="12.75">
      <c r="A67" t="s">
        <v>181</v>
      </c>
      <c r="B67" t="s">
        <v>489</v>
      </c>
      <c r="C67">
        <v>2401</v>
      </c>
      <c r="D67">
        <v>20001</v>
      </c>
      <c r="F67">
        <v>14</v>
      </c>
      <c r="G67">
        <v>414</v>
      </c>
      <c r="I67">
        <v>0.445</v>
      </c>
      <c r="J67">
        <v>1.409</v>
      </c>
      <c r="S67">
        <v>6333.1</v>
      </c>
      <c r="T67" t="s">
        <v>489</v>
      </c>
      <c r="U67" t="s">
        <v>245</v>
      </c>
      <c r="V67" t="s">
        <v>469</v>
      </c>
      <c r="W67" t="s">
        <v>480</v>
      </c>
      <c r="X67" t="s">
        <v>232</v>
      </c>
      <c r="Y67" t="s">
        <v>240</v>
      </c>
      <c r="AA67" t="s">
        <v>274</v>
      </c>
      <c r="AB67" t="s">
        <v>258</v>
      </c>
      <c r="AD67">
        <v>844</v>
      </c>
      <c r="AF67" t="str">
        <f aca="true" t="shared" si="10" ref="AF67:AF98">C67&amp;D67</f>
        <v>240120001</v>
      </c>
      <c r="AG67" t="str">
        <f>'[8]0604'!AF67</f>
        <v>240120001</v>
      </c>
      <c r="AH67">
        <f aca="true" t="shared" si="11" ref="AH67:AH98">IF(AF67=AG67,)</f>
        <v>0</v>
      </c>
      <c r="AI67">
        <v>115</v>
      </c>
      <c r="AJ67">
        <v>0.4</v>
      </c>
      <c r="AK67" s="32">
        <v>1799.6</v>
      </c>
      <c r="AL67" s="32">
        <f aca="true" t="shared" si="12" ref="AL67:AL98">G67-AI67</f>
        <v>299</v>
      </c>
      <c r="AM67">
        <f aca="true" t="shared" si="13" ref="AM67:AM98">J67-AJ67</f>
        <v>1.009</v>
      </c>
      <c r="AN67" s="32">
        <f aca="true" t="shared" si="14" ref="AN67:AN98">S67-AK67</f>
        <v>4533.5</v>
      </c>
    </row>
    <row r="68" spans="1:40" ht="12.75">
      <c r="A68" t="s">
        <v>181</v>
      </c>
      <c r="B68" t="s">
        <v>489</v>
      </c>
      <c r="C68">
        <v>2401</v>
      </c>
      <c r="D68">
        <v>2001</v>
      </c>
      <c r="F68">
        <v>11</v>
      </c>
      <c r="G68">
        <v>314</v>
      </c>
      <c r="I68">
        <v>0.415</v>
      </c>
      <c r="J68">
        <v>0.997</v>
      </c>
      <c r="S68">
        <v>4803.1</v>
      </c>
      <c r="T68" t="s">
        <v>489</v>
      </c>
      <c r="U68" t="s">
        <v>245</v>
      </c>
      <c r="V68" t="s">
        <v>469</v>
      </c>
      <c r="W68" t="s">
        <v>480</v>
      </c>
      <c r="X68" t="s">
        <v>232</v>
      </c>
      <c r="Y68" t="s">
        <v>240</v>
      </c>
      <c r="AA68" t="s">
        <v>274</v>
      </c>
      <c r="AB68" t="s">
        <v>258</v>
      </c>
      <c r="AD68">
        <v>810</v>
      </c>
      <c r="AF68" t="str">
        <f t="shared" si="10"/>
        <v>24012001</v>
      </c>
      <c r="AG68" t="str">
        <f>'[8]0604'!AF68</f>
        <v>24012001</v>
      </c>
      <c r="AH68">
        <f t="shared" si="11"/>
        <v>0</v>
      </c>
      <c r="AI68">
        <v>33</v>
      </c>
      <c r="AJ68">
        <v>0.107</v>
      </c>
      <c r="AK68" s="32">
        <v>516.4</v>
      </c>
      <c r="AL68" s="32">
        <f t="shared" si="12"/>
        <v>281</v>
      </c>
      <c r="AM68">
        <f t="shared" si="13"/>
        <v>0.89</v>
      </c>
      <c r="AN68" s="32">
        <f t="shared" si="14"/>
        <v>4286.700000000001</v>
      </c>
    </row>
    <row r="69" spans="1:40" ht="12.75">
      <c r="A69" t="s">
        <v>181</v>
      </c>
      <c r="B69" t="s">
        <v>489</v>
      </c>
      <c r="C69">
        <v>2401</v>
      </c>
      <c r="D69">
        <v>22001</v>
      </c>
      <c r="F69">
        <v>15</v>
      </c>
      <c r="G69">
        <v>504</v>
      </c>
      <c r="I69">
        <v>0.445</v>
      </c>
      <c r="J69">
        <v>1.716</v>
      </c>
      <c r="S69">
        <v>7709.8</v>
      </c>
      <c r="T69" t="s">
        <v>489</v>
      </c>
      <c r="U69" t="s">
        <v>245</v>
      </c>
      <c r="V69" t="s">
        <v>469</v>
      </c>
      <c r="W69" t="s">
        <v>480</v>
      </c>
      <c r="X69" t="s">
        <v>232</v>
      </c>
      <c r="Y69" t="s">
        <v>240</v>
      </c>
      <c r="AA69" t="s">
        <v>274</v>
      </c>
      <c r="AB69" t="s">
        <v>258</v>
      </c>
      <c r="AD69">
        <v>844</v>
      </c>
      <c r="AF69" t="str">
        <f t="shared" si="10"/>
        <v>240122001</v>
      </c>
      <c r="AG69" t="str">
        <f>'[8]0604'!AF69</f>
        <v>240122001</v>
      </c>
      <c r="AH69">
        <f t="shared" si="11"/>
        <v>0</v>
      </c>
      <c r="AI69">
        <v>133</v>
      </c>
      <c r="AJ69">
        <v>0.463</v>
      </c>
      <c r="AK69" s="32">
        <v>2081.3</v>
      </c>
      <c r="AL69" s="32">
        <f t="shared" si="12"/>
        <v>371</v>
      </c>
      <c r="AM69">
        <f t="shared" si="13"/>
        <v>1.253</v>
      </c>
      <c r="AN69" s="32">
        <f t="shared" si="14"/>
        <v>5628.5</v>
      </c>
    </row>
    <row r="70" spans="1:40" ht="12.75">
      <c r="A70" t="s">
        <v>181</v>
      </c>
      <c r="B70" t="s">
        <v>489</v>
      </c>
      <c r="C70">
        <v>2401</v>
      </c>
      <c r="D70">
        <v>24001</v>
      </c>
      <c r="F70">
        <v>14</v>
      </c>
      <c r="G70">
        <v>517</v>
      </c>
      <c r="I70">
        <v>0.445</v>
      </c>
      <c r="J70">
        <v>1.76</v>
      </c>
      <c r="S70">
        <v>7908.7</v>
      </c>
      <c r="T70" t="s">
        <v>489</v>
      </c>
      <c r="U70" t="s">
        <v>245</v>
      </c>
      <c r="V70" t="s">
        <v>469</v>
      </c>
      <c r="W70" t="s">
        <v>480</v>
      </c>
      <c r="X70" t="s">
        <v>232</v>
      </c>
      <c r="Y70" t="s">
        <v>240</v>
      </c>
      <c r="AA70" t="s">
        <v>274</v>
      </c>
      <c r="AB70" t="s">
        <v>258</v>
      </c>
      <c r="AD70">
        <v>844</v>
      </c>
      <c r="AF70" t="str">
        <f t="shared" si="10"/>
        <v>240124001</v>
      </c>
      <c r="AG70" t="str">
        <f>'[8]0604'!AF70</f>
        <v>240124001</v>
      </c>
      <c r="AH70">
        <f t="shared" si="11"/>
        <v>0</v>
      </c>
      <c r="AK70" s="32"/>
      <c r="AL70" s="32">
        <f t="shared" si="12"/>
        <v>517</v>
      </c>
      <c r="AM70">
        <f t="shared" si="13"/>
        <v>1.76</v>
      </c>
      <c r="AN70" s="32">
        <f t="shared" si="14"/>
        <v>7908.7</v>
      </c>
    </row>
    <row r="71" spans="1:40" ht="12.75">
      <c r="A71" t="s">
        <v>181</v>
      </c>
      <c r="B71" t="s">
        <v>489</v>
      </c>
      <c r="C71">
        <v>2401</v>
      </c>
      <c r="D71">
        <v>26001</v>
      </c>
      <c r="F71">
        <v>15</v>
      </c>
      <c r="G71">
        <v>498</v>
      </c>
      <c r="I71">
        <v>0.445</v>
      </c>
      <c r="J71">
        <v>1.695</v>
      </c>
      <c r="S71">
        <v>7618</v>
      </c>
      <c r="T71" t="s">
        <v>489</v>
      </c>
      <c r="U71" t="s">
        <v>245</v>
      </c>
      <c r="V71" t="s">
        <v>469</v>
      </c>
      <c r="W71" t="s">
        <v>480</v>
      </c>
      <c r="X71" t="s">
        <v>232</v>
      </c>
      <c r="Y71" t="s">
        <v>240</v>
      </c>
      <c r="AA71" t="s">
        <v>274</v>
      </c>
      <c r="AB71" t="s">
        <v>258</v>
      </c>
      <c r="AD71">
        <v>844</v>
      </c>
      <c r="AF71" t="str">
        <f t="shared" si="10"/>
        <v>240126001</v>
      </c>
      <c r="AG71" t="str">
        <f>'[8]0604'!AF71</f>
        <v>240126001</v>
      </c>
      <c r="AH71">
        <f t="shared" si="11"/>
        <v>0</v>
      </c>
      <c r="AI71">
        <v>133</v>
      </c>
      <c r="AJ71">
        <v>0.463</v>
      </c>
      <c r="AK71" s="32">
        <v>2081.3</v>
      </c>
      <c r="AL71" s="32">
        <f t="shared" si="12"/>
        <v>365</v>
      </c>
      <c r="AM71">
        <f t="shared" si="13"/>
        <v>1.232</v>
      </c>
      <c r="AN71" s="32">
        <f t="shared" si="14"/>
        <v>5536.7</v>
      </c>
    </row>
    <row r="72" spans="1:40" ht="12.75">
      <c r="A72" t="s">
        <v>181</v>
      </c>
      <c r="B72" t="s">
        <v>489</v>
      </c>
      <c r="C72">
        <v>2401</v>
      </c>
      <c r="D72">
        <v>28001</v>
      </c>
      <c r="F72">
        <v>15</v>
      </c>
      <c r="G72">
        <v>489</v>
      </c>
      <c r="I72">
        <v>0.445</v>
      </c>
      <c r="J72">
        <v>1.664</v>
      </c>
      <c r="S72">
        <v>7480.3</v>
      </c>
      <c r="T72" t="s">
        <v>489</v>
      </c>
      <c r="U72" t="s">
        <v>245</v>
      </c>
      <c r="V72" t="s">
        <v>469</v>
      </c>
      <c r="W72" t="s">
        <v>480</v>
      </c>
      <c r="X72" t="s">
        <v>232</v>
      </c>
      <c r="Y72" t="s">
        <v>240</v>
      </c>
      <c r="AA72" t="s">
        <v>274</v>
      </c>
      <c r="AB72" t="s">
        <v>258</v>
      </c>
      <c r="AD72">
        <v>844</v>
      </c>
      <c r="AF72" t="str">
        <f t="shared" si="10"/>
        <v>240128001</v>
      </c>
      <c r="AG72" t="str">
        <f>'[8]0604'!AF72</f>
        <v>240128001</v>
      </c>
      <c r="AH72">
        <f t="shared" si="11"/>
        <v>0</v>
      </c>
      <c r="AI72">
        <v>128</v>
      </c>
      <c r="AJ72">
        <v>0.446</v>
      </c>
      <c r="AK72" s="32">
        <v>2003.1</v>
      </c>
      <c r="AL72" s="32">
        <f t="shared" si="12"/>
        <v>361</v>
      </c>
      <c r="AM72">
        <f t="shared" si="13"/>
        <v>1.218</v>
      </c>
      <c r="AN72" s="32">
        <f t="shared" si="14"/>
        <v>5477.200000000001</v>
      </c>
    </row>
    <row r="73" spans="1:40" ht="12.75">
      <c r="A73" t="s">
        <v>181</v>
      </c>
      <c r="B73" t="s">
        <v>489</v>
      </c>
      <c r="C73">
        <v>2401</v>
      </c>
      <c r="D73">
        <v>35001</v>
      </c>
      <c r="F73">
        <v>14.88</v>
      </c>
      <c r="G73">
        <v>1040</v>
      </c>
      <c r="I73">
        <v>0.071</v>
      </c>
      <c r="J73">
        <v>0.385</v>
      </c>
      <c r="S73">
        <v>10779.632</v>
      </c>
      <c r="T73" t="s">
        <v>489</v>
      </c>
      <c r="U73" t="s">
        <v>245</v>
      </c>
      <c r="V73" t="s">
        <v>469</v>
      </c>
      <c r="W73" t="s">
        <v>480</v>
      </c>
      <c r="X73" t="s">
        <v>232</v>
      </c>
      <c r="Y73" t="s">
        <v>240</v>
      </c>
      <c r="AA73" t="s">
        <v>274</v>
      </c>
      <c r="AB73" t="s">
        <v>258</v>
      </c>
      <c r="AC73" t="s">
        <v>423</v>
      </c>
      <c r="AD73">
        <v>1221</v>
      </c>
      <c r="AF73" t="str">
        <f t="shared" si="10"/>
        <v>240135001</v>
      </c>
      <c r="AG73" t="str">
        <f>'[8]0604'!AF73</f>
        <v>240135001</v>
      </c>
      <c r="AH73">
        <f t="shared" si="11"/>
        <v>0</v>
      </c>
      <c r="AK73" s="32"/>
      <c r="AL73" s="32">
        <f t="shared" si="12"/>
        <v>1040</v>
      </c>
      <c r="AM73">
        <f t="shared" si="13"/>
        <v>0.385</v>
      </c>
      <c r="AN73" s="32">
        <f t="shared" si="14"/>
        <v>10779.632</v>
      </c>
    </row>
    <row r="74" spans="1:40" ht="12.75">
      <c r="A74" t="s">
        <v>181</v>
      </c>
      <c r="B74" t="s">
        <v>489</v>
      </c>
      <c r="C74">
        <v>2401</v>
      </c>
      <c r="D74">
        <v>4001</v>
      </c>
      <c r="F74">
        <v>11</v>
      </c>
      <c r="G74">
        <v>308</v>
      </c>
      <c r="I74">
        <v>0.415</v>
      </c>
      <c r="J74">
        <v>0.977</v>
      </c>
      <c r="S74">
        <v>4711.3</v>
      </c>
      <c r="T74" t="s">
        <v>489</v>
      </c>
      <c r="U74" t="s">
        <v>245</v>
      </c>
      <c r="V74" t="s">
        <v>469</v>
      </c>
      <c r="W74" t="s">
        <v>480</v>
      </c>
      <c r="X74" t="s">
        <v>232</v>
      </c>
      <c r="Y74" t="s">
        <v>240</v>
      </c>
      <c r="AA74" t="s">
        <v>274</v>
      </c>
      <c r="AB74" t="s">
        <v>258</v>
      </c>
      <c r="AD74">
        <v>810</v>
      </c>
      <c r="AF74" t="str">
        <f t="shared" si="10"/>
        <v>24014001</v>
      </c>
      <c r="AG74" t="str">
        <f>'[8]0604'!AF74</f>
        <v>24014001</v>
      </c>
      <c r="AH74">
        <f t="shared" si="11"/>
        <v>0</v>
      </c>
      <c r="AI74">
        <v>29</v>
      </c>
      <c r="AJ74">
        <v>0.094</v>
      </c>
      <c r="AK74" s="32">
        <v>453.8</v>
      </c>
      <c r="AL74" s="32">
        <f t="shared" si="12"/>
        <v>279</v>
      </c>
      <c r="AM74">
        <f t="shared" si="13"/>
        <v>0.883</v>
      </c>
      <c r="AN74" s="32">
        <f t="shared" si="14"/>
        <v>4257.5</v>
      </c>
    </row>
    <row r="75" spans="1:40" ht="12.75">
      <c r="A75" t="s">
        <v>181</v>
      </c>
      <c r="B75" t="s">
        <v>515</v>
      </c>
      <c r="C75">
        <v>7138</v>
      </c>
      <c r="D75">
        <v>2001</v>
      </c>
      <c r="F75">
        <v>14.33</v>
      </c>
      <c r="G75">
        <v>455</v>
      </c>
      <c r="I75">
        <v>0.133</v>
      </c>
      <c r="J75">
        <v>0.445</v>
      </c>
      <c r="S75">
        <v>6682.8</v>
      </c>
      <c r="T75" t="s">
        <v>505</v>
      </c>
      <c r="U75" t="s">
        <v>245</v>
      </c>
      <c r="V75" t="s">
        <v>469</v>
      </c>
      <c r="W75" t="s">
        <v>516</v>
      </c>
      <c r="X75" t="s">
        <v>232</v>
      </c>
      <c r="Y75" t="s">
        <v>240</v>
      </c>
      <c r="AA75" t="s">
        <v>258</v>
      </c>
      <c r="AB75" t="s">
        <v>274</v>
      </c>
      <c r="AC75" t="s">
        <v>272</v>
      </c>
      <c r="AD75">
        <v>500</v>
      </c>
      <c r="AF75" t="str">
        <f t="shared" si="10"/>
        <v>71382001</v>
      </c>
      <c r="AG75" t="str">
        <f>'[8]0604'!AF75</f>
        <v>71382001</v>
      </c>
      <c r="AH75">
        <f t="shared" si="11"/>
        <v>0</v>
      </c>
      <c r="AK75" s="32"/>
      <c r="AL75" s="32">
        <f t="shared" si="12"/>
        <v>455</v>
      </c>
      <c r="AM75">
        <f t="shared" si="13"/>
        <v>0.445</v>
      </c>
      <c r="AN75" s="32">
        <f t="shared" si="14"/>
        <v>6682.8</v>
      </c>
    </row>
    <row r="76" spans="1:40" ht="12.75">
      <c r="A76" t="s">
        <v>181</v>
      </c>
      <c r="B76" t="s">
        <v>515</v>
      </c>
      <c r="C76">
        <v>7138</v>
      </c>
      <c r="D76">
        <v>3001</v>
      </c>
      <c r="F76">
        <v>14.33</v>
      </c>
      <c r="G76">
        <v>428</v>
      </c>
      <c r="I76">
        <v>0.043</v>
      </c>
      <c r="J76">
        <v>0.143</v>
      </c>
      <c r="S76">
        <v>6657.8</v>
      </c>
      <c r="T76" t="s">
        <v>505</v>
      </c>
      <c r="U76" t="s">
        <v>245</v>
      </c>
      <c r="V76" t="s">
        <v>469</v>
      </c>
      <c r="W76" t="s">
        <v>516</v>
      </c>
      <c r="X76" t="s">
        <v>232</v>
      </c>
      <c r="Y76" t="s">
        <v>240</v>
      </c>
      <c r="AA76" t="s">
        <v>258</v>
      </c>
      <c r="AB76" t="s">
        <v>274</v>
      </c>
      <c r="AC76" t="s">
        <v>517</v>
      </c>
      <c r="AD76">
        <v>500</v>
      </c>
      <c r="AF76" t="str">
        <f t="shared" si="10"/>
        <v>71383001</v>
      </c>
      <c r="AG76" t="str">
        <f>'[8]0604'!AF76</f>
        <v>71383001</v>
      </c>
      <c r="AH76">
        <f t="shared" si="11"/>
        <v>0</v>
      </c>
      <c r="AK76" s="32"/>
      <c r="AL76" s="32">
        <f t="shared" si="12"/>
        <v>428</v>
      </c>
      <c r="AM76">
        <f t="shared" si="13"/>
        <v>0.143</v>
      </c>
      <c r="AN76" s="32">
        <f t="shared" si="14"/>
        <v>6657.8</v>
      </c>
    </row>
    <row r="77" spans="1:40" ht="12.75">
      <c r="A77" t="s">
        <v>181</v>
      </c>
      <c r="B77" t="s">
        <v>518</v>
      </c>
      <c r="C77">
        <v>2393</v>
      </c>
      <c r="D77">
        <v>15001</v>
      </c>
      <c r="F77">
        <v>7</v>
      </c>
      <c r="G77">
        <v>110</v>
      </c>
      <c r="I77">
        <v>0.169</v>
      </c>
      <c r="J77">
        <v>0.176</v>
      </c>
      <c r="S77">
        <v>2087</v>
      </c>
      <c r="T77" t="s">
        <v>519</v>
      </c>
      <c r="U77" t="s">
        <v>245</v>
      </c>
      <c r="V77" t="s">
        <v>469</v>
      </c>
      <c r="W77" t="s">
        <v>520</v>
      </c>
      <c r="X77" t="s">
        <v>232</v>
      </c>
      <c r="Y77" t="s">
        <v>240</v>
      </c>
      <c r="AA77" t="s">
        <v>274</v>
      </c>
      <c r="AB77" t="s">
        <v>258</v>
      </c>
      <c r="AC77" t="s">
        <v>272</v>
      </c>
      <c r="AD77">
        <v>399</v>
      </c>
      <c r="AF77" t="str">
        <f t="shared" si="10"/>
        <v>239315001</v>
      </c>
      <c r="AG77" t="str">
        <f>'[8]0604'!AF77</f>
        <v>239315001</v>
      </c>
      <c r="AH77">
        <f t="shared" si="11"/>
        <v>0</v>
      </c>
      <c r="AK77" s="32"/>
      <c r="AL77" s="32">
        <f t="shared" si="12"/>
        <v>110</v>
      </c>
      <c r="AM77">
        <f t="shared" si="13"/>
        <v>0.176</v>
      </c>
      <c r="AN77" s="32">
        <f t="shared" si="14"/>
        <v>2087</v>
      </c>
    </row>
    <row r="78" spans="1:40" ht="12.75">
      <c r="A78" t="s">
        <v>181</v>
      </c>
      <c r="B78" t="s">
        <v>518</v>
      </c>
      <c r="C78">
        <v>2393</v>
      </c>
      <c r="D78">
        <v>16001</v>
      </c>
      <c r="F78">
        <v>7</v>
      </c>
      <c r="G78">
        <v>123</v>
      </c>
      <c r="I78">
        <v>0.14</v>
      </c>
      <c r="J78">
        <v>0.143</v>
      </c>
      <c r="S78">
        <v>2047.8</v>
      </c>
      <c r="T78" t="s">
        <v>519</v>
      </c>
      <c r="U78" t="s">
        <v>245</v>
      </c>
      <c r="V78" t="s">
        <v>469</v>
      </c>
      <c r="W78" t="s">
        <v>520</v>
      </c>
      <c r="X78" t="s">
        <v>232</v>
      </c>
      <c r="Y78" t="s">
        <v>240</v>
      </c>
      <c r="AA78" t="s">
        <v>274</v>
      </c>
      <c r="AB78" t="s">
        <v>258</v>
      </c>
      <c r="AC78" t="s">
        <v>272</v>
      </c>
      <c r="AD78">
        <v>399</v>
      </c>
      <c r="AF78" t="str">
        <f t="shared" si="10"/>
        <v>239316001</v>
      </c>
      <c r="AG78" t="str">
        <f>'[8]0604'!AF78</f>
        <v>239316001</v>
      </c>
      <c r="AH78">
        <f t="shared" si="11"/>
        <v>0</v>
      </c>
      <c r="AK78" s="32"/>
      <c r="AL78" s="32">
        <f t="shared" si="12"/>
        <v>123</v>
      </c>
      <c r="AM78">
        <f t="shared" si="13"/>
        <v>0.143</v>
      </c>
      <c r="AN78" s="32">
        <f t="shared" si="14"/>
        <v>2047.8</v>
      </c>
    </row>
    <row r="79" spans="1:40" ht="12.75">
      <c r="A79" t="s">
        <v>181</v>
      </c>
      <c r="B79" t="s">
        <v>518</v>
      </c>
      <c r="C79">
        <v>2393</v>
      </c>
      <c r="D79">
        <v>17001</v>
      </c>
      <c r="F79">
        <v>3</v>
      </c>
      <c r="G79">
        <v>20</v>
      </c>
      <c r="I79">
        <v>0.168</v>
      </c>
      <c r="J79">
        <v>0.028</v>
      </c>
      <c r="S79">
        <v>335.6</v>
      </c>
      <c r="T79" t="s">
        <v>519</v>
      </c>
      <c r="U79" t="s">
        <v>245</v>
      </c>
      <c r="V79" t="s">
        <v>469</v>
      </c>
      <c r="W79" t="s">
        <v>520</v>
      </c>
      <c r="X79" t="s">
        <v>232</v>
      </c>
      <c r="Y79" t="s">
        <v>240</v>
      </c>
      <c r="AA79" t="s">
        <v>274</v>
      </c>
      <c r="AB79" t="s">
        <v>258</v>
      </c>
      <c r="AC79" t="s">
        <v>272</v>
      </c>
      <c r="AD79">
        <v>399</v>
      </c>
      <c r="AF79" t="str">
        <f t="shared" si="10"/>
        <v>239317001</v>
      </c>
      <c r="AG79" t="str">
        <f>'[8]0604'!AF79</f>
        <v>239317001</v>
      </c>
      <c r="AH79">
        <f t="shared" si="11"/>
        <v>0</v>
      </c>
      <c r="AK79" s="32"/>
      <c r="AL79" s="32">
        <f t="shared" si="12"/>
        <v>20</v>
      </c>
      <c r="AM79">
        <f t="shared" si="13"/>
        <v>0.028</v>
      </c>
      <c r="AN79" s="32">
        <f t="shared" si="14"/>
        <v>335.6</v>
      </c>
    </row>
    <row r="80" spans="1:40" ht="12.75">
      <c r="A80" t="s">
        <v>181</v>
      </c>
      <c r="B80" t="s">
        <v>518</v>
      </c>
      <c r="C80">
        <v>2393</v>
      </c>
      <c r="D80">
        <v>18001</v>
      </c>
      <c r="F80">
        <v>7</v>
      </c>
      <c r="G80">
        <v>125</v>
      </c>
      <c r="I80">
        <v>0.148</v>
      </c>
      <c r="J80">
        <v>0.159</v>
      </c>
      <c r="S80">
        <v>2141.6</v>
      </c>
      <c r="T80" t="s">
        <v>519</v>
      </c>
      <c r="U80" t="s">
        <v>245</v>
      </c>
      <c r="V80" t="s">
        <v>469</v>
      </c>
      <c r="W80" t="s">
        <v>520</v>
      </c>
      <c r="X80" t="s">
        <v>232</v>
      </c>
      <c r="Y80" t="s">
        <v>240</v>
      </c>
      <c r="AA80" t="s">
        <v>274</v>
      </c>
      <c r="AB80" t="s">
        <v>258</v>
      </c>
      <c r="AC80" t="s">
        <v>272</v>
      </c>
      <c r="AD80">
        <v>399</v>
      </c>
      <c r="AF80" t="str">
        <f t="shared" si="10"/>
        <v>239318001</v>
      </c>
      <c r="AG80" t="str">
        <f>'[8]0604'!AF80</f>
        <v>239318001</v>
      </c>
      <c r="AH80">
        <f t="shared" si="11"/>
        <v>0</v>
      </c>
      <c r="AK80" s="32"/>
      <c r="AL80" s="32">
        <f t="shared" si="12"/>
        <v>125</v>
      </c>
      <c r="AM80">
        <f t="shared" si="13"/>
        <v>0.159</v>
      </c>
      <c r="AN80" s="32">
        <f t="shared" si="14"/>
        <v>2141.6</v>
      </c>
    </row>
    <row r="81" spans="1:40" ht="12.75">
      <c r="A81" t="s">
        <v>181</v>
      </c>
      <c r="B81" t="s">
        <v>518</v>
      </c>
      <c r="C81">
        <v>2393</v>
      </c>
      <c r="D81">
        <v>4</v>
      </c>
      <c r="F81">
        <v>13.98</v>
      </c>
      <c r="G81">
        <v>654</v>
      </c>
      <c r="I81">
        <v>0.126</v>
      </c>
      <c r="J81">
        <v>0.581</v>
      </c>
      <c r="S81">
        <v>9131.586</v>
      </c>
      <c r="T81" t="s">
        <v>519</v>
      </c>
      <c r="U81" t="s">
        <v>245</v>
      </c>
      <c r="V81" t="s">
        <v>469</v>
      </c>
      <c r="W81" t="s">
        <v>520</v>
      </c>
      <c r="X81" t="s">
        <v>232</v>
      </c>
      <c r="Y81" t="s">
        <v>251</v>
      </c>
      <c r="AA81" t="s">
        <v>274</v>
      </c>
      <c r="AB81" t="s">
        <v>258</v>
      </c>
      <c r="AC81" t="s">
        <v>272</v>
      </c>
      <c r="AD81">
        <v>915</v>
      </c>
      <c r="AF81" t="str">
        <f t="shared" si="10"/>
        <v>23934</v>
      </c>
      <c r="AG81" t="str">
        <f>'[8]0604'!AF81</f>
        <v>23934</v>
      </c>
      <c r="AH81">
        <f t="shared" si="11"/>
        <v>0</v>
      </c>
      <c r="AK81" s="32"/>
      <c r="AL81" s="32">
        <f t="shared" si="12"/>
        <v>654</v>
      </c>
      <c r="AM81">
        <f t="shared" si="13"/>
        <v>0.581</v>
      </c>
      <c r="AN81" s="32">
        <f t="shared" si="14"/>
        <v>9131.586</v>
      </c>
    </row>
    <row r="82" spans="1:40" ht="12.75">
      <c r="A82" t="s">
        <v>181</v>
      </c>
      <c r="B82" t="s">
        <v>518</v>
      </c>
      <c r="C82">
        <v>2393</v>
      </c>
      <c r="D82">
        <v>5</v>
      </c>
      <c r="F82">
        <v>13.42</v>
      </c>
      <c r="G82">
        <v>628</v>
      </c>
      <c r="I82">
        <v>0.116</v>
      </c>
      <c r="J82">
        <v>0.535</v>
      </c>
      <c r="S82">
        <v>8773.624</v>
      </c>
      <c r="T82" t="s">
        <v>519</v>
      </c>
      <c r="U82" t="s">
        <v>245</v>
      </c>
      <c r="V82" t="s">
        <v>469</v>
      </c>
      <c r="W82" t="s">
        <v>520</v>
      </c>
      <c r="X82" t="s">
        <v>232</v>
      </c>
      <c r="Y82" t="s">
        <v>251</v>
      </c>
      <c r="AA82" t="s">
        <v>274</v>
      </c>
      <c r="AB82" t="s">
        <v>258</v>
      </c>
      <c r="AC82" t="s">
        <v>272</v>
      </c>
      <c r="AD82">
        <v>911</v>
      </c>
      <c r="AF82" t="str">
        <f t="shared" si="10"/>
        <v>23935</v>
      </c>
      <c r="AG82" t="str">
        <f>'[8]0604'!AF82</f>
        <v>23935</v>
      </c>
      <c r="AH82">
        <f t="shared" si="11"/>
        <v>0</v>
      </c>
      <c r="AK82" s="32"/>
      <c r="AL82" s="32">
        <f t="shared" si="12"/>
        <v>628</v>
      </c>
      <c r="AM82">
        <f t="shared" si="13"/>
        <v>0.535</v>
      </c>
      <c r="AN82" s="32">
        <f t="shared" si="14"/>
        <v>8773.624</v>
      </c>
    </row>
    <row r="83" spans="1:40" ht="12.75">
      <c r="A83" t="s">
        <v>181</v>
      </c>
      <c r="B83" t="s">
        <v>518</v>
      </c>
      <c r="C83">
        <v>2393</v>
      </c>
      <c r="D83">
        <v>6</v>
      </c>
      <c r="F83">
        <v>13.08</v>
      </c>
      <c r="G83">
        <v>625</v>
      </c>
      <c r="I83">
        <v>0.121</v>
      </c>
      <c r="J83">
        <v>0.567</v>
      </c>
      <c r="S83">
        <v>8621.404</v>
      </c>
      <c r="T83" t="s">
        <v>519</v>
      </c>
      <c r="U83" t="s">
        <v>245</v>
      </c>
      <c r="V83" t="s">
        <v>469</v>
      </c>
      <c r="W83" t="s">
        <v>520</v>
      </c>
      <c r="X83" t="s">
        <v>232</v>
      </c>
      <c r="Y83" t="s">
        <v>251</v>
      </c>
      <c r="AA83" t="s">
        <v>274</v>
      </c>
      <c r="AB83" t="s">
        <v>258</v>
      </c>
      <c r="AC83" t="s">
        <v>272</v>
      </c>
      <c r="AD83">
        <v>928</v>
      </c>
      <c r="AF83" t="str">
        <f t="shared" si="10"/>
        <v>23936</v>
      </c>
      <c r="AG83" t="str">
        <f>'[8]0604'!AF83</f>
        <v>23936</v>
      </c>
      <c r="AH83">
        <f t="shared" si="11"/>
        <v>0</v>
      </c>
      <c r="AK83" s="32"/>
      <c r="AL83" s="32">
        <f t="shared" si="12"/>
        <v>625</v>
      </c>
      <c r="AM83">
        <f t="shared" si="13"/>
        <v>0.567</v>
      </c>
      <c r="AN83" s="32">
        <f t="shared" si="14"/>
        <v>8621.404</v>
      </c>
    </row>
    <row r="84" spans="1:40" ht="12.75">
      <c r="A84" t="s">
        <v>181</v>
      </c>
      <c r="B84" t="s">
        <v>518</v>
      </c>
      <c r="C84">
        <v>2393</v>
      </c>
      <c r="D84">
        <v>7</v>
      </c>
      <c r="F84">
        <v>13.28</v>
      </c>
      <c r="G84">
        <v>627</v>
      </c>
      <c r="I84">
        <v>0.125</v>
      </c>
      <c r="J84">
        <v>0.55</v>
      </c>
      <c r="S84">
        <v>8723.948</v>
      </c>
      <c r="T84" t="s">
        <v>519</v>
      </c>
      <c r="U84" t="s">
        <v>245</v>
      </c>
      <c r="V84" t="s">
        <v>469</v>
      </c>
      <c r="W84" t="s">
        <v>520</v>
      </c>
      <c r="X84" t="s">
        <v>232</v>
      </c>
      <c r="Y84" t="s">
        <v>251</v>
      </c>
      <c r="AA84" t="s">
        <v>274</v>
      </c>
      <c r="AB84" t="s">
        <v>258</v>
      </c>
      <c r="AC84" t="s">
        <v>272</v>
      </c>
      <c r="AD84">
        <v>997</v>
      </c>
      <c r="AF84" t="str">
        <f t="shared" si="10"/>
        <v>23937</v>
      </c>
      <c r="AG84" t="str">
        <f>'[8]0604'!AF84</f>
        <v>23937</v>
      </c>
      <c r="AH84">
        <f t="shared" si="11"/>
        <v>0</v>
      </c>
      <c r="AK84" s="32"/>
      <c r="AL84" s="32">
        <f t="shared" si="12"/>
        <v>627</v>
      </c>
      <c r="AM84">
        <f t="shared" si="13"/>
        <v>0.55</v>
      </c>
      <c r="AN84" s="32">
        <f t="shared" si="14"/>
        <v>8723.948</v>
      </c>
    </row>
    <row r="85" spans="1:40" ht="12.75">
      <c r="A85" t="s">
        <v>181</v>
      </c>
      <c r="B85" t="s">
        <v>518</v>
      </c>
      <c r="C85">
        <v>2393</v>
      </c>
      <c r="D85">
        <v>9</v>
      </c>
      <c r="F85">
        <v>7.67</v>
      </c>
      <c r="G85">
        <v>1053</v>
      </c>
      <c r="I85">
        <v>0.132</v>
      </c>
      <c r="J85">
        <v>0.779</v>
      </c>
      <c r="S85">
        <v>11697.039</v>
      </c>
      <c r="T85" t="s">
        <v>519</v>
      </c>
      <c r="U85" t="s">
        <v>245</v>
      </c>
      <c r="V85" t="s">
        <v>469</v>
      </c>
      <c r="W85" t="s">
        <v>520</v>
      </c>
      <c r="X85" t="s">
        <v>232</v>
      </c>
      <c r="Y85" t="s">
        <v>240</v>
      </c>
      <c r="AA85" t="s">
        <v>274</v>
      </c>
      <c r="AB85" t="s">
        <v>258</v>
      </c>
      <c r="AC85" t="s">
        <v>517</v>
      </c>
      <c r="AD85">
        <v>1795</v>
      </c>
      <c r="AF85" t="str">
        <f t="shared" si="10"/>
        <v>23939</v>
      </c>
      <c r="AG85" t="str">
        <f>'[8]0604'!AF85</f>
        <v>23939</v>
      </c>
      <c r="AH85">
        <f t="shared" si="11"/>
        <v>0</v>
      </c>
      <c r="AK85" s="32"/>
      <c r="AL85" s="32">
        <f t="shared" si="12"/>
        <v>1053</v>
      </c>
      <c r="AM85">
        <f t="shared" si="13"/>
        <v>0.779</v>
      </c>
      <c r="AN85" s="32">
        <f t="shared" si="14"/>
        <v>11697.039</v>
      </c>
    </row>
    <row r="86" spans="1:40" ht="12.75">
      <c r="A86" t="s">
        <v>181</v>
      </c>
      <c r="B86" t="s">
        <v>521</v>
      </c>
      <c r="C86">
        <v>8227</v>
      </c>
      <c r="D86">
        <v>3001</v>
      </c>
      <c r="F86">
        <v>6</v>
      </c>
      <c r="G86">
        <v>74</v>
      </c>
      <c r="I86">
        <v>0.241</v>
      </c>
      <c r="J86">
        <v>0.145</v>
      </c>
      <c r="S86">
        <v>1200.7</v>
      </c>
      <c r="T86" t="s">
        <v>519</v>
      </c>
      <c r="U86" t="s">
        <v>245</v>
      </c>
      <c r="V86" t="s">
        <v>469</v>
      </c>
      <c r="W86" t="s">
        <v>520</v>
      </c>
      <c r="X86" t="s">
        <v>232</v>
      </c>
      <c r="Y86" t="s">
        <v>240</v>
      </c>
      <c r="AA86" t="s">
        <v>274</v>
      </c>
      <c r="AB86" t="s">
        <v>258</v>
      </c>
      <c r="AD86">
        <v>372</v>
      </c>
      <c r="AF86" t="str">
        <f t="shared" si="10"/>
        <v>82273001</v>
      </c>
      <c r="AG86" t="str">
        <f>'[8]0604'!AF86</f>
        <v>82273001</v>
      </c>
      <c r="AH86">
        <f t="shared" si="11"/>
        <v>0</v>
      </c>
      <c r="AK86" s="32"/>
      <c r="AL86" s="32">
        <f t="shared" si="12"/>
        <v>74</v>
      </c>
      <c r="AM86">
        <f t="shared" si="13"/>
        <v>0.145</v>
      </c>
      <c r="AN86" s="32">
        <f t="shared" si="14"/>
        <v>1200.7</v>
      </c>
    </row>
    <row r="87" spans="1:40" ht="12.75">
      <c r="A87" t="s">
        <v>181</v>
      </c>
      <c r="B87" t="s">
        <v>521</v>
      </c>
      <c r="C87">
        <v>8227</v>
      </c>
      <c r="D87">
        <v>4001</v>
      </c>
      <c r="F87">
        <v>6</v>
      </c>
      <c r="G87">
        <v>68</v>
      </c>
      <c r="I87">
        <v>0.241</v>
      </c>
      <c r="J87">
        <v>0.132</v>
      </c>
      <c r="S87">
        <v>1092.8</v>
      </c>
      <c r="T87" t="s">
        <v>519</v>
      </c>
      <c r="U87" t="s">
        <v>245</v>
      </c>
      <c r="V87" t="s">
        <v>469</v>
      </c>
      <c r="W87" t="s">
        <v>520</v>
      </c>
      <c r="X87" t="s">
        <v>232</v>
      </c>
      <c r="Y87" t="s">
        <v>240</v>
      </c>
      <c r="AA87" t="s">
        <v>274</v>
      </c>
      <c r="AB87" t="s">
        <v>258</v>
      </c>
      <c r="AD87">
        <v>372</v>
      </c>
      <c r="AF87" t="str">
        <f t="shared" si="10"/>
        <v>82274001</v>
      </c>
      <c r="AG87" t="str">
        <f>'[8]0604'!AF87</f>
        <v>82274001</v>
      </c>
      <c r="AH87">
        <f t="shared" si="11"/>
        <v>0</v>
      </c>
      <c r="AK87" s="32"/>
      <c r="AL87" s="32">
        <f t="shared" si="12"/>
        <v>68</v>
      </c>
      <c r="AM87">
        <f t="shared" si="13"/>
        <v>0.132</v>
      </c>
      <c r="AN87" s="32">
        <f t="shared" si="14"/>
        <v>1092.8</v>
      </c>
    </row>
    <row r="88" spans="1:40" ht="12.75">
      <c r="A88" t="s">
        <v>181</v>
      </c>
      <c r="B88" t="s">
        <v>521</v>
      </c>
      <c r="C88">
        <v>8227</v>
      </c>
      <c r="D88">
        <v>5001</v>
      </c>
      <c r="F88">
        <v>6</v>
      </c>
      <c r="G88">
        <v>69</v>
      </c>
      <c r="I88">
        <v>0.241</v>
      </c>
      <c r="J88">
        <v>0.124</v>
      </c>
      <c r="S88">
        <v>1028.8</v>
      </c>
      <c r="T88" t="s">
        <v>519</v>
      </c>
      <c r="U88" t="s">
        <v>245</v>
      </c>
      <c r="V88" t="s">
        <v>469</v>
      </c>
      <c r="W88" t="s">
        <v>520</v>
      </c>
      <c r="X88" t="s">
        <v>232</v>
      </c>
      <c r="Y88" t="s">
        <v>240</v>
      </c>
      <c r="AA88" t="s">
        <v>274</v>
      </c>
      <c r="AB88" t="s">
        <v>258</v>
      </c>
      <c r="AD88">
        <v>372</v>
      </c>
      <c r="AF88" t="str">
        <f t="shared" si="10"/>
        <v>82275001</v>
      </c>
      <c r="AG88" t="str">
        <f>'[8]0604'!AF88</f>
        <v>82275001</v>
      </c>
      <c r="AH88">
        <f t="shared" si="11"/>
        <v>0</v>
      </c>
      <c r="AK88" s="32"/>
      <c r="AL88" s="32">
        <f t="shared" si="12"/>
        <v>69</v>
      </c>
      <c r="AM88">
        <f t="shared" si="13"/>
        <v>0.124</v>
      </c>
      <c r="AN88" s="32">
        <f t="shared" si="14"/>
        <v>1028.8</v>
      </c>
    </row>
    <row r="89" spans="1:40" ht="12.75">
      <c r="A89" t="s">
        <v>181</v>
      </c>
      <c r="B89" t="s">
        <v>521</v>
      </c>
      <c r="C89">
        <v>8227</v>
      </c>
      <c r="D89">
        <v>6001</v>
      </c>
      <c r="F89">
        <v>0</v>
      </c>
      <c r="T89" t="s">
        <v>519</v>
      </c>
      <c r="U89" t="s">
        <v>245</v>
      </c>
      <c r="V89" t="s">
        <v>469</v>
      </c>
      <c r="W89" t="s">
        <v>520</v>
      </c>
      <c r="X89" t="s">
        <v>232</v>
      </c>
      <c r="Y89" t="s">
        <v>240</v>
      </c>
      <c r="AA89" t="s">
        <v>274</v>
      </c>
      <c r="AB89" t="s">
        <v>258</v>
      </c>
      <c r="AD89">
        <v>372</v>
      </c>
      <c r="AF89" t="str">
        <f t="shared" si="10"/>
        <v>82276001</v>
      </c>
      <c r="AG89" t="str">
        <f>'[8]0604'!AF89</f>
        <v>82276001</v>
      </c>
      <c r="AH89">
        <f t="shared" si="11"/>
        <v>0</v>
      </c>
      <c r="AK89" s="32"/>
      <c r="AL89" s="32">
        <f t="shared" si="12"/>
        <v>0</v>
      </c>
      <c r="AM89">
        <f t="shared" si="13"/>
        <v>0</v>
      </c>
      <c r="AN89" s="32">
        <f t="shared" si="14"/>
        <v>0</v>
      </c>
    </row>
    <row r="90" spans="1:40" ht="12.75">
      <c r="A90" t="s">
        <v>181</v>
      </c>
      <c r="B90" t="s">
        <v>521</v>
      </c>
      <c r="C90">
        <v>8227</v>
      </c>
      <c r="D90">
        <v>7001</v>
      </c>
      <c r="F90">
        <v>6</v>
      </c>
      <c r="G90">
        <v>84</v>
      </c>
      <c r="I90">
        <v>0.241</v>
      </c>
      <c r="J90">
        <v>0.184</v>
      </c>
      <c r="S90">
        <v>1525.8</v>
      </c>
      <c r="T90" t="s">
        <v>519</v>
      </c>
      <c r="U90" t="s">
        <v>245</v>
      </c>
      <c r="V90" t="s">
        <v>469</v>
      </c>
      <c r="W90" t="s">
        <v>520</v>
      </c>
      <c r="X90" t="s">
        <v>232</v>
      </c>
      <c r="Y90" t="s">
        <v>240</v>
      </c>
      <c r="AA90" t="s">
        <v>274</v>
      </c>
      <c r="AB90" t="s">
        <v>258</v>
      </c>
      <c r="AD90">
        <v>372</v>
      </c>
      <c r="AF90" t="str">
        <f t="shared" si="10"/>
        <v>82277001</v>
      </c>
      <c r="AG90" t="str">
        <f>'[8]0604'!AF90</f>
        <v>82277001</v>
      </c>
      <c r="AH90">
        <f t="shared" si="11"/>
        <v>0</v>
      </c>
      <c r="AK90" s="32"/>
      <c r="AL90" s="32">
        <f t="shared" si="12"/>
        <v>84</v>
      </c>
      <c r="AM90">
        <f t="shared" si="13"/>
        <v>0.184</v>
      </c>
      <c r="AN90" s="32">
        <f t="shared" si="14"/>
        <v>1525.8</v>
      </c>
    </row>
    <row r="91" spans="1:40" ht="12.75">
      <c r="A91" t="s">
        <v>181</v>
      </c>
      <c r="B91" t="s">
        <v>521</v>
      </c>
      <c r="C91">
        <v>8227</v>
      </c>
      <c r="D91">
        <v>8001</v>
      </c>
      <c r="F91">
        <v>6</v>
      </c>
      <c r="G91">
        <v>85</v>
      </c>
      <c r="I91">
        <v>0.241</v>
      </c>
      <c r="J91">
        <v>0.189</v>
      </c>
      <c r="S91">
        <v>1570.2</v>
      </c>
      <c r="T91" t="s">
        <v>519</v>
      </c>
      <c r="U91" t="s">
        <v>245</v>
      </c>
      <c r="V91" t="s">
        <v>469</v>
      </c>
      <c r="W91" t="s">
        <v>520</v>
      </c>
      <c r="X91" t="s">
        <v>232</v>
      </c>
      <c r="Y91" t="s">
        <v>240</v>
      </c>
      <c r="AA91" t="s">
        <v>274</v>
      </c>
      <c r="AB91" t="s">
        <v>258</v>
      </c>
      <c r="AD91">
        <v>372</v>
      </c>
      <c r="AF91" t="str">
        <f t="shared" si="10"/>
        <v>82278001</v>
      </c>
      <c r="AG91" t="str">
        <f>'[8]0604'!AF91</f>
        <v>82278001</v>
      </c>
      <c r="AH91">
        <f t="shared" si="11"/>
        <v>0</v>
      </c>
      <c r="AK91" s="32"/>
      <c r="AL91" s="32">
        <f t="shared" si="12"/>
        <v>85</v>
      </c>
      <c r="AM91">
        <f t="shared" si="13"/>
        <v>0.189</v>
      </c>
      <c r="AN91" s="32">
        <f t="shared" si="14"/>
        <v>1570.2</v>
      </c>
    </row>
    <row r="92" spans="1:40" ht="12.75">
      <c r="A92" t="s">
        <v>181</v>
      </c>
      <c r="B92" t="s">
        <v>521</v>
      </c>
      <c r="C92">
        <v>8227</v>
      </c>
      <c r="D92">
        <v>9001</v>
      </c>
      <c r="F92">
        <v>6</v>
      </c>
      <c r="G92">
        <v>74</v>
      </c>
      <c r="I92">
        <v>0.241</v>
      </c>
      <c r="J92">
        <v>0.166</v>
      </c>
      <c r="S92">
        <v>1375.5</v>
      </c>
      <c r="T92" t="s">
        <v>519</v>
      </c>
      <c r="U92" t="s">
        <v>245</v>
      </c>
      <c r="V92" t="s">
        <v>469</v>
      </c>
      <c r="W92" t="s">
        <v>520</v>
      </c>
      <c r="X92" t="s">
        <v>232</v>
      </c>
      <c r="Y92" t="s">
        <v>240</v>
      </c>
      <c r="AA92" t="s">
        <v>274</v>
      </c>
      <c r="AB92" t="s">
        <v>258</v>
      </c>
      <c r="AD92">
        <v>372</v>
      </c>
      <c r="AF92" t="str">
        <f t="shared" si="10"/>
        <v>82279001</v>
      </c>
      <c r="AG92" t="str">
        <f>'[8]0604'!AF92</f>
        <v>82279001</v>
      </c>
      <c r="AH92">
        <f t="shared" si="11"/>
        <v>0</v>
      </c>
      <c r="AK92" s="32"/>
      <c r="AL92" s="32">
        <f t="shared" si="12"/>
        <v>74</v>
      </c>
      <c r="AM92">
        <f t="shared" si="13"/>
        <v>0.166</v>
      </c>
      <c r="AN92" s="32">
        <f t="shared" si="14"/>
        <v>1375.5</v>
      </c>
    </row>
    <row r="93" spans="1:40" ht="12.75">
      <c r="A93" t="s">
        <v>181</v>
      </c>
      <c r="B93" t="s">
        <v>521</v>
      </c>
      <c r="C93">
        <v>8227</v>
      </c>
      <c r="D93">
        <v>10001</v>
      </c>
      <c r="F93">
        <v>6</v>
      </c>
      <c r="G93">
        <v>77</v>
      </c>
      <c r="I93">
        <v>0.241</v>
      </c>
      <c r="J93">
        <v>0.164</v>
      </c>
      <c r="S93">
        <v>1362</v>
      </c>
      <c r="T93" t="s">
        <v>519</v>
      </c>
      <c r="U93" t="s">
        <v>245</v>
      </c>
      <c r="V93" t="s">
        <v>469</v>
      </c>
      <c r="W93" t="s">
        <v>520</v>
      </c>
      <c r="X93" t="s">
        <v>232</v>
      </c>
      <c r="Y93" t="s">
        <v>240</v>
      </c>
      <c r="AA93" t="s">
        <v>274</v>
      </c>
      <c r="AB93" t="s">
        <v>258</v>
      </c>
      <c r="AD93">
        <v>372</v>
      </c>
      <c r="AF93" t="str">
        <f t="shared" si="10"/>
        <v>822710001</v>
      </c>
      <c r="AG93" t="str">
        <f>'[8]0604'!AF93</f>
        <v>822710001</v>
      </c>
      <c r="AH93">
        <f t="shared" si="11"/>
        <v>0</v>
      </c>
      <c r="AK93" s="32"/>
      <c r="AL93" s="32">
        <f t="shared" si="12"/>
        <v>77</v>
      </c>
      <c r="AM93">
        <f t="shared" si="13"/>
        <v>0.164</v>
      </c>
      <c r="AN93" s="32">
        <f t="shared" si="14"/>
        <v>1362</v>
      </c>
    </row>
    <row r="94" spans="1:40" ht="12.75">
      <c r="A94" t="s">
        <v>181</v>
      </c>
      <c r="B94" t="s">
        <v>522</v>
      </c>
      <c r="C94">
        <v>2434</v>
      </c>
      <c r="D94">
        <v>5001</v>
      </c>
      <c r="F94">
        <v>0</v>
      </c>
      <c r="T94" t="s">
        <v>499</v>
      </c>
      <c r="U94" t="s">
        <v>245</v>
      </c>
      <c r="V94" t="s">
        <v>469</v>
      </c>
      <c r="W94" t="s">
        <v>523</v>
      </c>
      <c r="X94" t="s">
        <v>232</v>
      </c>
      <c r="Y94" t="s">
        <v>287</v>
      </c>
      <c r="Z94" t="s">
        <v>336</v>
      </c>
      <c r="AA94" t="s">
        <v>241</v>
      </c>
      <c r="AB94" t="s">
        <v>258</v>
      </c>
      <c r="AC94" t="s">
        <v>359</v>
      </c>
      <c r="AD94">
        <v>270</v>
      </c>
      <c r="AF94" t="str">
        <f t="shared" si="10"/>
        <v>24345001</v>
      </c>
      <c r="AG94" t="str">
        <f>'[8]0604'!AF94</f>
        <v>24345001</v>
      </c>
      <c r="AH94">
        <f t="shared" si="11"/>
        <v>0</v>
      </c>
      <c r="AK94" s="32"/>
      <c r="AL94" s="32">
        <f t="shared" si="12"/>
        <v>0</v>
      </c>
      <c r="AM94">
        <f t="shared" si="13"/>
        <v>0</v>
      </c>
      <c r="AN94" s="32">
        <f t="shared" si="14"/>
        <v>0</v>
      </c>
    </row>
    <row r="95" spans="1:40" ht="12.75">
      <c r="A95" t="s">
        <v>181</v>
      </c>
      <c r="B95" t="s">
        <v>522</v>
      </c>
      <c r="C95">
        <v>2434</v>
      </c>
      <c r="D95">
        <v>6001</v>
      </c>
      <c r="F95">
        <v>24</v>
      </c>
      <c r="G95">
        <v>511</v>
      </c>
      <c r="I95">
        <v>0.466</v>
      </c>
      <c r="J95">
        <v>1.633</v>
      </c>
      <c r="S95">
        <v>6939.3</v>
      </c>
      <c r="T95" t="s">
        <v>499</v>
      </c>
      <c r="U95" t="s">
        <v>245</v>
      </c>
      <c r="V95" t="s">
        <v>469</v>
      </c>
      <c r="W95" t="s">
        <v>523</v>
      </c>
      <c r="X95" t="s">
        <v>232</v>
      </c>
      <c r="Y95" t="s">
        <v>287</v>
      </c>
      <c r="Z95" t="s">
        <v>475</v>
      </c>
      <c r="AA95" t="s">
        <v>356</v>
      </c>
      <c r="AB95" t="s">
        <v>262</v>
      </c>
      <c r="AC95" t="s">
        <v>359</v>
      </c>
      <c r="AD95">
        <v>357</v>
      </c>
      <c r="AF95" t="str">
        <f t="shared" si="10"/>
        <v>24346001</v>
      </c>
      <c r="AG95" t="str">
        <f>'[8]0604'!AF95</f>
        <v>24346001</v>
      </c>
      <c r="AH95">
        <f t="shared" si="11"/>
        <v>0</v>
      </c>
      <c r="AK95" s="32"/>
      <c r="AL95" s="32">
        <f t="shared" si="12"/>
        <v>511</v>
      </c>
      <c r="AM95">
        <f t="shared" si="13"/>
        <v>1.633</v>
      </c>
      <c r="AN95" s="32">
        <f t="shared" si="14"/>
        <v>6939.3</v>
      </c>
    </row>
    <row r="96" spans="1:40" ht="12.75">
      <c r="A96" t="s">
        <v>181</v>
      </c>
      <c r="B96" t="s">
        <v>524</v>
      </c>
      <c r="C96">
        <v>2403</v>
      </c>
      <c r="D96">
        <v>1</v>
      </c>
      <c r="F96">
        <v>24</v>
      </c>
      <c r="G96">
        <v>6006</v>
      </c>
      <c r="I96">
        <v>0.257</v>
      </c>
      <c r="J96">
        <v>7.296</v>
      </c>
      <c r="S96">
        <v>55550.9</v>
      </c>
      <c r="T96" t="s">
        <v>479</v>
      </c>
      <c r="U96" t="s">
        <v>245</v>
      </c>
      <c r="V96" t="s">
        <v>469</v>
      </c>
      <c r="W96" t="s">
        <v>525</v>
      </c>
      <c r="X96" t="s">
        <v>232</v>
      </c>
      <c r="Y96" t="s">
        <v>257</v>
      </c>
      <c r="Z96" t="s">
        <v>336</v>
      </c>
      <c r="AA96" t="s">
        <v>274</v>
      </c>
      <c r="AB96" t="s">
        <v>241</v>
      </c>
      <c r="AC96" t="s">
        <v>272</v>
      </c>
      <c r="AD96">
        <v>4558</v>
      </c>
      <c r="AF96" t="str">
        <f t="shared" si="10"/>
        <v>24031</v>
      </c>
      <c r="AG96" t="str">
        <f>'[8]0604'!AF96</f>
        <v>24031</v>
      </c>
      <c r="AH96">
        <f t="shared" si="11"/>
        <v>0</v>
      </c>
      <c r="AK96" s="32"/>
      <c r="AL96" s="32">
        <f t="shared" si="12"/>
        <v>6006</v>
      </c>
      <c r="AM96">
        <f t="shared" si="13"/>
        <v>7.296</v>
      </c>
      <c r="AN96" s="32">
        <f t="shared" si="14"/>
        <v>55550.9</v>
      </c>
    </row>
    <row r="97" spans="1:40" ht="12.75">
      <c r="A97" t="s">
        <v>181</v>
      </c>
      <c r="B97" t="s">
        <v>524</v>
      </c>
      <c r="C97">
        <v>2403</v>
      </c>
      <c r="D97">
        <v>2</v>
      </c>
      <c r="F97">
        <v>24</v>
      </c>
      <c r="G97">
        <v>12846</v>
      </c>
      <c r="I97">
        <v>0.437</v>
      </c>
      <c r="J97">
        <v>30.068</v>
      </c>
      <c r="S97">
        <v>134313.7</v>
      </c>
      <c r="T97" t="s">
        <v>479</v>
      </c>
      <c r="U97" t="s">
        <v>245</v>
      </c>
      <c r="V97" t="s">
        <v>469</v>
      </c>
      <c r="W97" t="s">
        <v>525</v>
      </c>
      <c r="X97" t="s">
        <v>232</v>
      </c>
      <c r="Y97" t="s">
        <v>287</v>
      </c>
      <c r="Z97" t="s">
        <v>475</v>
      </c>
      <c r="AA97" t="s">
        <v>356</v>
      </c>
      <c r="AB97" t="s">
        <v>274</v>
      </c>
      <c r="AC97" t="s">
        <v>368</v>
      </c>
      <c r="AD97">
        <v>6600</v>
      </c>
      <c r="AF97" t="str">
        <f t="shared" si="10"/>
        <v>24032</v>
      </c>
      <c r="AG97" t="str">
        <f>'[8]0604'!AF97</f>
        <v>24032</v>
      </c>
      <c r="AH97">
        <f t="shared" si="11"/>
        <v>0</v>
      </c>
      <c r="AI97">
        <v>13275</v>
      </c>
      <c r="AJ97">
        <v>29.652</v>
      </c>
      <c r="AK97" s="32">
        <v>156875</v>
      </c>
      <c r="AL97" s="32">
        <f t="shared" si="12"/>
        <v>-429</v>
      </c>
      <c r="AM97">
        <f t="shared" si="13"/>
        <v>0.41600000000000037</v>
      </c>
      <c r="AN97" s="32">
        <f t="shared" si="14"/>
        <v>-22561.29999999999</v>
      </c>
    </row>
    <row r="98" spans="1:40" ht="12.75">
      <c r="A98" t="s">
        <v>181</v>
      </c>
      <c r="B98" t="s">
        <v>524</v>
      </c>
      <c r="C98">
        <v>2403</v>
      </c>
      <c r="D98">
        <v>8001</v>
      </c>
      <c r="F98">
        <v>0</v>
      </c>
      <c r="T98" t="s">
        <v>479</v>
      </c>
      <c r="U98" t="s">
        <v>245</v>
      </c>
      <c r="V98" t="s">
        <v>469</v>
      </c>
      <c r="W98" t="s">
        <v>480</v>
      </c>
      <c r="X98" t="s">
        <v>526</v>
      </c>
      <c r="Y98" t="s">
        <v>240</v>
      </c>
      <c r="AA98" t="s">
        <v>258</v>
      </c>
      <c r="AD98">
        <v>2304</v>
      </c>
      <c r="AF98" t="str">
        <f t="shared" si="10"/>
        <v>24038001</v>
      </c>
      <c r="AG98" t="str">
        <f>'[8]0604'!AF98</f>
        <v>24038001</v>
      </c>
      <c r="AH98">
        <f t="shared" si="11"/>
        <v>0</v>
      </c>
      <c r="AK98" s="32"/>
      <c r="AL98" s="32">
        <f t="shared" si="12"/>
        <v>0</v>
      </c>
      <c r="AM98">
        <f t="shared" si="13"/>
        <v>0</v>
      </c>
      <c r="AN98" s="32">
        <f t="shared" si="14"/>
        <v>0</v>
      </c>
    </row>
    <row r="99" spans="1:40" ht="12.75">
      <c r="A99" t="s">
        <v>181</v>
      </c>
      <c r="B99" t="s">
        <v>527</v>
      </c>
      <c r="C99">
        <v>2404</v>
      </c>
      <c r="D99">
        <v>121</v>
      </c>
      <c r="F99">
        <v>6.38</v>
      </c>
      <c r="G99">
        <v>226</v>
      </c>
      <c r="I99">
        <v>0.126</v>
      </c>
      <c r="J99">
        <v>0.093</v>
      </c>
      <c r="S99">
        <v>2176.327</v>
      </c>
      <c r="T99" t="s">
        <v>479</v>
      </c>
      <c r="U99" t="s">
        <v>245</v>
      </c>
      <c r="V99" t="s">
        <v>469</v>
      </c>
      <c r="W99" t="s">
        <v>480</v>
      </c>
      <c r="X99" t="s">
        <v>232</v>
      </c>
      <c r="Y99" t="s">
        <v>240</v>
      </c>
      <c r="AA99" t="s">
        <v>274</v>
      </c>
      <c r="AB99" t="s">
        <v>258</v>
      </c>
      <c r="AC99" t="s">
        <v>272</v>
      </c>
      <c r="AD99">
        <v>460</v>
      </c>
      <c r="AF99" t="str">
        <f aca="true" t="shared" si="15" ref="AF99:AF130">C99&amp;D99</f>
        <v>2404121</v>
      </c>
      <c r="AG99" t="str">
        <f>'[8]0604'!AF99</f>
        <v>2404121</v>
      </c>
      <c r="AH99">
        <f aca="true" t="shared" si="16" ref="AH99:AH130">IF(AF99=AG99,)</f>
        <v>0</v>
      </c>
      <c r="AI99">
        <v>208</v>
      </c>
      <c r="AJ99">
        <v>0.134</v>
      </c>
      <c r="AK99" s="32">
        <v>1985.844</v>
      </c>
      <c r="AL99" s="32">
        <f aca="true" t="shared" si="17" ref="AL99:AL130">G99-AI99</f>
        <v>18</v>
      </c>
      <c r="AM99">
        <f aca="true" t="shared" si="18" ref="AM99:AM130">J99-AJ99</f>
        <v>-0.04100000000000001</v>
      </c>
      <c r="AN99" s="32">
        <f aca="true" t="shared" si="19" ref="AN99:AN130">S99-AK99</f>
        <v>190.48300000000017</v>
      </c>
    </row>
    <row r="100" spans="1:40" ht="12.75">
      <c r="A100" t="s">
        <v>181</v>
      </c>
      <c r="B100" t="s">
        <v>527</v>
      </c>
      <c r="C100">
        <v>2404</v>
      </c>
      <c r="D100">
        <v>122</v>
      </c>
      <c r="F100">
        <v>1.91</v>
      </c>
      <c r="G100">
        <v>62</v>
      </c>
      <c r="I100">
        <v>0.053</v>
      </c>
      <c r="J100">
        <v>0.027</v>
      </c>
      <c r="S100">
        <v>618.294</v>
      </c>
      <c r="T100" t="s">
        <v>479</v>
      </c>
      <c r="U100" t="s">
        <v>245</v>
      </c>
      <c r="V100" t="s">
        <v>469</v>
      </c>
      <c r="W100" t="s">
        <v>480</v>
      </c>
      <c r="X100" t="s">
        <v>232</v>
      </c>
      <c r="Y100" t="s">
        <v>240</v>
      </c>
      <c r="AA100" t="s">
        <v>274</v>
      </c>
      <c r="AB100" t="s">
        <v>258</v>
      </c>
      <c r="AC100" t="s">
        <v>272</v>
      </c>
      <c r="AD100">
        <v>460</v>
      </c>
      <c r="AF100" t="str">
        <f t="shared" si="15"/>
        <v>2404122</v>
      </c>
      <c r="AG100" t="str">
        <f>'[8]0604'!AF100</f>
        <v>2404122</v>
      </c>
      <c r="AH100">
        <f t="shared" si="16"/>
        <v>0</v>
      </c>
      <c r="AI100">
        <v>210</v>
      </c>
      <c r="AJ100">
        <v>0.116</v>
      </c>
      <c r="AK100" s="32">
        <v>2133.937</v>
      </c>
      <c r="AL100" s="32">
        <f t="shared" si="17"/>
        <v>-148</v>
      </c>
      <c r="AM100">
        <f t="shared" si="18"/>
        <v>-0.08900000000000001</v>
      </c>
      <c r="AN100" s="32">
        <f t="shared" si="19"/>
        <v>-1515.643</v>
      </c>
    </row>
    <row r="101" spans="1:40" ht="12.75">
      <c r="A101" t="s">
        <v>181</v>
      </c>
      <c r="B101" t="s">
        <v>527</v>
      </c>
      <c r="C101">
        <v>2404</v>
      </c>
      <c r="D101">
        <v>123</v>
      </c>
      <c r="F101">
        <v>6.36</v>
      </c>
      <c r="G101">
        <v>219</v>
      </c>
      <c r="I101">
        <v>0.105</v>
      </c>
      <c r="J101">
        <v>0.097</v>
      </c>
      <c r="S101">
        <v>2324.155</v>
      </c>
      <c r="T101" t="s">
        <v>479</v>
      </c>
      <c r="U101" t="s">
        <v>245</v>
      </c>
      <c r="V101" t="s">
        <v>469</v>
      </c>
      <c r="W101" t="s">
        <v>480</v>
      </c>
      <c r="X101" t="s">
        <v>232</v>
      </c>
      <c r="Y101" t="s">
        <v>240</v>
      </c>
      <c r="AA101" t="s">
        <v>274</v>
      </c>
      <c r="AB101" t="s">
        <v>258</v>
      </c>
      <c r="AC101" t="s">
        <v>272</v>
      </c>
      <c r="AD101">
        <v>460</v>
      </c>
      <c r="AF101" t="str">
        <f t="shared" si="15"/>
        <v>2404123</v>
      </c>
      <c r="AG101" t="str">
        <f>'[8]0604'!AF101</f>
        <v>2404123</v>
      </c>
      <c r="AH101">
        <f t="shared" si="16"/>
        <v>0</v>
      </c>
      <c r="AI101">
        <v>74</v>
      </c>
      <c r="AJ101">
        <v>0.135</v>
      </c>
      <c r="AK101" s="32">
        <v>2870.289</v>
      </c>
      <c r="AL101" s="32">
        <f t="shared" si="17"/>
        <v>145</v>
      </c>
      <c r="AM101">
        <f t="shared" si="18"/>
        <v>-0.038000000000000006</v>
      </c>
      <c r="AN101" s="32">
        <f t="shared" si="19"/>
        <v>-546.134</v>
      </c>
    </row>
    <row r="102" spans="1:40" ht="12.75">
      <c r="A102" t="s">
        <v>181</v>
      </c>
      <c r="B102" t="s">
        <v>527</v>
      </c>
      <c r="C102">
        <v>2404</v>
      </c>
      <c r="D102">
        <v>124</v>
      </c>
      <c r="F102">
        <v>6.38</v>
      </c>
      <c r="G102">
        <v>228</v>
      </c>
      <c r="I102">
        <v>0.107</v>
      </c>
      <c r="J102">
        <v>0.098</v>
      </c>
      <c r="S102">
        <v>2254.09</v>
      </c>
      <c r="T102" t="s">
        <v>479</v>
      </c>
      <c r="U102" t="s">
        <v>245</v>
      </c>
      <c r="V102" t="s">
        <v>469</v>
      </c>
      <c r="W102" t="s">
        <v>480</v>
      </c>
      <c r="X102" t="s">
        <v>232</v>
      </c>
      <c r="Y102" t="s">
        <v>240</v>
      </c>
      <c r="AA102" t="s">
        <v>274</v>
      </c>
      <c r="AB102" t="s">
        <v>258</v>
      </c>
      <c r="AC102" t="s">
        <v>272</v>
      </c>
      <c r="AD102">
        <v>460</v>
      </c>
      <c r="AF102" t="str">
        <f t="shared" si="15"/>
        <v>2404124</v>
      </c>
      <c r="AG102" t="str">
        <f>'[8]0604'!AF102</f>
        <v>2404124</v>
      </c>
      <c r="AH102">
        <f t="shared" si="16"/>
        <v>0</v>
      </c>
      <c r="AI102">
        <v>248</v>
      </c>
      <c r="AJ102">
        <v>0.108</v>
      </c>
      <c r="AK102" s="32">
        <v>2376.951</v>
      </c>
      <c r="AL102" s="32">
        <f t="shared" si="17"/>
        <v>-20</v>
      </c>
      <c r="AM102">
        <f t="shared" si="18"/>
        <v>-0.009999999999999995</v>
      </c>
      <c r="AN102" s="32">
        <f t="shared" si="19"/>
        <v>-122.86099999999988</v>
      </c>
    </row>
    <row r="103" spans="1:40" ht="12.75">
      <c r="A103" t="s">
        <v>181</v>
      </c>
      <c r="B103" t="s">
        <v>527</v>
      </c>
      <c r="C103">
        <v>2404</v>
      </c>
      <c r="D103">
        <v>15001</v>
      </c>
      <c r="F103">
        <v>10</v>
      </c>
      <c r="G103">
        <v>99</v>
      </c>
      <c r="I103">
        <v>0.7</v>
      </c>
      <c r="J103">
        <v>0.596</v>
      </c>
      <c r="S103">
        <v>1704.2</v>
      </c>
      <c r="T103" t="s">
        <v>479</v>
      </c>
      <c r="U103" t="s">
        <v>245</v>
      </c>
      <c r="V103" t="s">
        <v>469</v>
      </c>
      <c r="W103" t="s">
        <v>480</v>
      </c>
      <c r="X103" t="s">
        <v>232</v>
      </c>
      <c r="Y103" t="s">
        <v>240</v>
      </c>
      <c r="AA103" t="s">
        <v>274</v>
      </c>
      <c r="AD103">
        <v>327</v>
      </c>
      <c r="AF103" t="str">
        <f t="shared" si="15"/>
        <v>240415001</v>
      </c>
      <c r="AG103" t="str">
        <f>'[8]0604'!AF103</f>
        <v>240415001</v>
      </c>
      <c r="AH103">
        <f t="shared" si="16"/>
        <v>0</v>
      </c>
      <c r="AK103" s="32"/>
      <c r="AL103" s="32">
        <f t="shared" si="17"/>
        <v>99</v>
      </c>
      <c r="AM103">
        <f t="shared" si="18"/>
        <v>0.596</v>
      </c>
      <c r="AN103" s="32">
        <f t="shared" si="19"/>
        <v>1704.2</v>
      </c>
    </row>
    <row r="104" spans="1:40" ht="12.75">
      <c r="A104" t="s">
        <v>181</v>
      </c>
      <c r="B104" t="s">
        <v>527</v>
      </c>
      <c r="C104">
        <v>2404</v>
      </c>
      <c r="D104">
        <v>16001</v>
      </c>
      <c r="F104">
        <v>4</v>
      </c>
      <c r="G104">
        <v>268</v>
      </c>
      <c r="I104">
        <v>0.7</v>
      </c>
      <c r="J104">
        <v>1.615</v>
      </c>
      <c r="S104">
        <v>4613.3</v>
      </c>
      <c r="T104" t="s">
        <v>479</v>
      </c>
      <c r="U104" t="s">
        <v>245</v>
      </c>
      <c r="V104" t="s">
        <v>469</v>
      </c>
      <c r="W104" t="s">
        <v>480</v>
      </c>
      <c r="X104" t="s">
        <v>232</v>
      </c>
      <c r="Y104" t="s">
        <v>240</v>
      </c>
      <c r="AA104" t="s">
        <v>274</v>
      </c>
      <c r="AB104" t="s">
        <v>258</v>
      </c>
      <c r="AD104">
        <v>2672</v>
      </c>
      <c r="AF104" t="str">
        <f t="shared" si="15"/>
        <v>240416001</v>
      </c>
      <c r="AG104" t="str">
        <f>'[8]0604'!AF104</f>
        <v>240416001</v>
      </c>
      <c r="AH104">
        <f t="shared" si="16"/>
        <v>0</v>
      </c>
      <c r="AK104" s="32"/>
      <c r="AL104" s="32">
        <f t="shared" si="17"/>
        <v>268</v>
      </c>
      <c r="AM104">
        <f t="shared" si="18"/>
        <v>1.615</v>
      </c>
      <c r="AN104" s="32">
        <f t="shared" si="19"/>
        <v>4613.3</v>
      </c>
    </row>
    <row r="105" spans="1:40" ht="12.75">
      <c r="A105" t="s">
        <v>181</v>
      </c>
      <c r="B105" t="s">
        <v>527</v>
      </c>
      <c r="C105">
        <v>2404</v>
      </c>
      <c r="D105">
        <v>17001</v>
      </c>
      <c r="F105">
        <v>11</v>
      </c>
      <c r="G105">
        <v>760</v>
      </c>
      <c r="I105">
        <v>0.7</v>
      </c>
      <c r="J105">
        <v>4.579</v>
      </c>
      <c r="S105">
        <v>13082.7</v>
      </c>
      <c r="T105" t="s">
        <v>479</v>
      </c>
      <c r="U105" t="s">
        <v>245</v>
      </c>
      <c r="V105" t="s">
        <v>469</v>
      </c>
      <c r="W105" t="s">
        <v>480</v>
      </c>
      <c r="X105" t="s">
        <v>232</v>
      </c>
      <c r="Y105" t="s">
        <v>240</v>
      </c>
      <c r="AA105" t="s">
        <v>274</v>
      </c>
      <c r="AB105" t="s">
        <v>258</v>
      </c>
      <c r="AD105">
        <v>2672</v>
      </c>
      <c r="AF105" t="str">
        <f t="shared" si="15"/>
        <v>240417001</v>
      </c>
      <c r="AG105" t="str">
        <f>'[8]0604'!AF105</f>
        <v>240417001</v>
      </c>
      <c r="AH105">
        <f t="shared" si="16"/>
        <v>0</v>
      </c>
      <c r="AK105" s="32"/>
      <c r="AL105" s="32">
        <f t="shared" si="17"/>
        <v>760</v>
      </c>
      <c r="AM105">
        <f t="shared" si="18"/>
        <v>4.579</v>
      </c>
      <c r="AN105" s="32">
        <f t="shared" si="19"/>
        <v>13082.7</v>
      </c>
    </row>
    <row r="106" spans="1:40" ht="12.75">
      <c r="A106" t="s">
        <v>181</v>
      </c>
      <c r="B106" t="s">
        <v>527</v>
      </c>
      <c r="C106">
        <v>2404</v>
      </c>
      <c r="D106">
        <v>7</v>
      </c>
      <c r="F106">
        <v>0</v>
      </c>
      <c r="T106" t="s">
        <v>479</v>
      </c>
      <c r="U106" t="s">
        <v>245</v>
      </c>
      <c r="V106" t="s">
        <v>469</v>
      </c>
      <c r="W106" t="s">
        <v>480</v>
      </c>
      <c r="X106" t="s">
        <v>232</v>
      </c>
      <c r="Y106" t="s">
        <v>261</v>
      </c>
      <c r="Z106" t="s">
        <v>336</v>
      </c>
      <c r="AA106" t="s">
        <v>241</v>
      </c>
      <c r="AD106">
        <v>1865</v>
      </c>
      <c r="AF106" t="str">
        <f t="shared" si="15"/>
        <v>24047</v>
      </c>
      <c r="AG106" t="str">
        <f>'[8]0604'!AF106</f>
        <v>24047</v>
      </c>
      <c r="AH106">
        <f t="shared" si="16"/>
        <v>0</v>
      </c>
      <c r="AK106" s="32"/>
      <c r="AL106" s="32">
        <f t="shared" si="17"/>
        <v>0</v>
      </c>
      <c r="AM106">
        <f t="shared" si="18"/>
        <v>0</v>
      </c>
      <c r="AN106" s="32">
        <f t="shared" si="19"/>
        <v>0</v>
      </c>
    </row>
    <row r="107" spans="1:40" ht="12.75">
      <c r="A107" t="s">
        <v>181</v>
      </c>
      <c r="B107" t="s">
        <v>527</v>
      </c>
      <c r="C107">
        <v>2404</v>
      </c>
      <c r="D107">
        <v>8</v>
      </c>
      <c r="F107">
        <v>0</v>
      </c>
      <c r="T107" t="s">
        <v>479</v>
      </c>
      <c r="U107" t="s">
        <v>245</v>
      </c>
      <c r="V107" t="s">
        <v>469</v>
      </c>
      <c r="W107" t="s">
        <v>480</v>
      </c>
      <c r="X107" t="s">
        <v>232</v>
      </c>
      <c r="Y107" t="s">
        <v>261</v>
      </c>
      <c r="Z107" t="s">
        <v>336</v>
      </c>
      <c r="AA107" t="s">
        <v>241</v>
      </c>
      <c r="AD107">
        <v>1865</v>
      </c>
      <c r="AF107" t="str">
        <f t="shared" si="15"/>
        <v>24048</v>
      </c>
      <c r="AG107" t="str">
        <f>'[8]0604'!AF107</f>
        <v>24048</v>
      </c>
      <c r="AH107">
        <f t="shared" si="16"/>
        <v>0</v>
      </c>
      <c r="AK107" s="32"/>
      <c r="AL107" s="32">
        <f t="shared" si="17"/>
        <v>0</v>
      </c>
      <c r="AM107">
        <f t="shared" si="18"/>
        <v>0</v>
      </c>
      <c r="AN107" s="32">
        <f t="shared" si="19"/>
        <v>0</v>
      </c>
    </row>
    <row r="108" spans="1:40" ht="12.75">
      <c r="A108" t="s">
        <v>181</v>
      </c>
      <c r="B108" t="s">
        <v>528</v>
      </c>
      <c r="C108">
        <v>54640</v>
      </c>
      <c r="D108">
        <v>1001</v>
      </c>
      <c r="F108">
        <v>18.75</v>
      </c>
      <c r="G108">
        <v>1245</v>
      </c>
      <c r="I108">
        <v>0.029</v>
      </c>
      <c r="J108">
        <v>0.218</v>
      </c>
      <c r="S108">
        <v>16371.2</v>
      </c>
      <c r="T108" t="s">
        <v>505</v>
      </c>
      <c r="U108" t="s">
        <v>230</v>
      </c>
      <c r="V108" t="s">
        <v>469</v>
      </c>
      <c r="W108" t="s">
        <v>529</v>
      </c>
      <c r="X108" t="s">
        <v>232</v>
      </c>
      <c r="Y108" t="s">
        <v>240</v>
      </c>
      <c r="AA108" t="s">
        <v>274</v>
      </c>
      <c r="AB108" t="s">
        <v>258</v>
      </c>
      <c r="AC108" t="s">
        <v>252</v>
      </c>
      <c r="AD108">
        <v>1190</v>
      </c>
      <c r="AF108" t="str">
        <f t="shared" si="15"/>
        <v>546401001</v>
      </c>
      <c r="AG108" t="str">
        <f>'[8]0604'!AF108</f>
        <v>546401001</v>
      </c>
      <c r="AH108">
        <f t="shared" si="16"/>
        <v>0</v>
      </c>
      <c r="AK108" s="32"/>
      <c r="AL108" s="32">
        <f t="shared" si="17"/>
        <v>1245</v>
      </c>
      <c r="AM108">
        <f t="shared" si="18"/>
        <v>0.218</v>
      </c>
      <c r="AN108" s="32">
        <f t="shared" si="19"/>
        <v>16371.2</v>
      </c>
    </row>
    <row r="109" spans="1:40" ht="12.75">
      <c r="A109" t="s">
        <v>181</v>
      </c>
      <c r="B109" t="s">
        <v>528</v>
      </c>
      <c r="C109">
        <v>54640</v>
      </c>
      <c r="D109">
        <v>2001</v>
      </c>
      <c r="F109">
        <v>18</v>
      </c>
      <c r="G109">
        <v>1198</v>
      </c>
      <c r="I109">
        <v>0.027</v>
      </c>
      <c r="J109">
        <v>0.199</v>
      </c>
      <c r="S109">
        <v>15750.375</v>
      </c>
      <c r="T109" t="s">
        <v>505</v>
      </c>
      <c r="U109" t="s">
        <v>230</v>
      </c>
      <c r="V109" t="s">
        <v>469</v>
      </c>
      <c r="W109" t="s">
        <v>529</v>
      </c>
      <c r="X109" t="s">
        <v>232</v>
      </c>
      <c r="Y109" t="s">
        <v>240</v>
      </c>
      <c r="AA109" t="s">
        <v>274</v>
      </c>
      <c r="AB109" t="s">
        <v>258</v>
      </c>
      <c r="AC109" t="s">
        <v>252</v>
      </c>
      <c r="AD109">
        <v>1190</v>
      </c>
      <c r="AF109" t="str">
        <f t="shared" si="15"/>
        <v>546402001</v>
      </c>
      <c r="AG109" t="str">
        <f>'[8]0604'!AF109</f>
        <v>546402001</v>
      </c>
      <c r="AH109">
        <f t="shared" si="16"/>
        <v>0</v>
      </c>
      <c r="AK109" s="32"/>
      <c r="AL109" s="32">
        <f t="shared" si="17"/>
        <v>1198</v>
      </c>
      <c r="AM109">
        <f t="shared" si="18"/>
        <v>0.199</v>
      </c>
      <c r="AN109" s="32">
        <f t="shared" si="19"/>
        <v>15750.375</v>
      </c>
    </row>
    <row r="110" spans="1:40" ht="12.75">
      <c r="A110" t="s">
        <v>181</v>
      </c>
      <c r="B110" t="s">
        <v>530</v>
      </c>
      <c r="C110">
        <v>50006</v>
      </c>
      <c r="D110">
        <v>4001</v>
      </c>
      <c r="F110">
        <v>24</v>
      </c>
      <c r="G110">
        <v>10436</v>
      </c>
      <c r="I110">
        <v>0.004</v>
      </c>
      <c r="J110">
        <v>0.071</v>
      </c>
      <c r="S110">
        <v>35534.9</v>
      </c>
      <c r="T110" t="s">
        <v>512</v>
      </c>
      <c r="U110" t="s">
        <v>230</v>
      </c>
      <c r="V110" t="s">
        <v>469</v>
      </c>
      <c r="W110" t="s">
        <v>531</v>
      </c>
      <c r="X110" t="s">
        <v>232</v>
      </c>
      <c r="Y110" t="s">
        <v>251</v>
      </c>
      <c r="AA110" t="s">
        <v>274</v>
      </c>
      <c r="AB110" t="s">
        <v>258</v>
      </c>
      <c r="AC110" t="s">
        <v>281</v>
      </c>
      <c r="AD110">
        <v>2119</v>
      </c>
      <c r="AF110" t="str">
        <f t="shared" si="15"/>
        <v>500064001</v>
      </c>
      <c r="AG110" t="str">
        <f>'[8]0604'!AF110</f>
        <v>500064001</v>
      </c>
      <c r="AH110">
        <f t="shared" si="16"/>
        <v>0</v>
      </c>
      <c r="AI110">
        <v>10027</v>
      </c>
      <c r="AJ110">
        <v>0.059</v>
      </c>
      <c r="AK110" s="32">
        <v>34566.3</v>
      </c>
      <c r="AL110" s="32">
        <f t="shared" si="17"/>
        <v>409</v>
      </c>
      <c r="AM110">
        <f t="shared" si="18"/>
        <v>0.011999999999999997</v>
      </c>
      <c r="AN110" s="32">
        <f t="shared" si="19"/>
        <v>968.5999999999985</v>
      </c>
    </row>
    <row r="111" spans="1:40" ht="12.75">
      <c r="A111" t="s">
        <v>181</v>
      </c>
      <c r="B111" t="s">
        <v>530</v>
      </c>
      <c r="C111">
        <v>50006</v>
      </c>
      <c r="D111">
        <v>5001</v>
      </c>
      <c r="F111">
        <v>24</v>
      </c>
      <c r="G111">
        <v>3274</v>
      </c>
      <c r="I111">
        <v>0.022</v>
      </c>
      <c r="J111">
        <v>0.279</v>
      </c>
      <c r="S111">
        <v>25328</v>
      </c>
      <c r="T111" t="s">
        <v>512</v>
      </c>
      <c r="U111" t="s">
        <v>230</v>
      </c>
      <c r="V111" t="s">
        <v>469</v>
      </c>
      <c r="W111" t="s">
        <v>532</v>
      </c>
      <c r="X111" t="s">
        <v>232</v>
      </c>
      <c r="Y111" t="s">
        <v>251</v>
      </c>
      <c r="AA111" t="s">
        <v>274</v>
      </c>
      <c r="AB111" t="s">
        <v>352</v>
      </c>
      <c r="AC111" t="s">
        <v>494</v>
      </c>
      <c r="AD111">
        <v>1416</v>
      </c>
      <c r="AF111" t="str">
        <f t="shared" si="15"/>
        <v>500065001</v>
      </c>
      <c r="AG111" t="str">
        <f>'[8]0604'!AF111</f>
        <v>500065001</v>
      </c>
      <c r="AH111">
        <f t="shared" si="16"/>
        <v>0</v>
      </c>
      <c r="AI111">
        <v>1603</v>
      </c>
      <c r="AJ111">
        <v>0.211</v>
      </c>
      <c r="AK111" s="32">
        <v>18679.6</v>
      </c>
      <c r="AL111" s="32">
        <f t="shared" si="17"/>
        <v>1671</v>
      </c>
      <c r="AM111">
        <f t="shared" si="18"/>
        <v>0.06800000000000003</v>
      </c>
      <c r="AN111" s="32">
        <f t="shared" si="19"/>
        <v>6648.4000000000015</v>
      </c>
    </row>
    <row r="112" spans="1:40" ht="12.75">
      <c r="A112" t="s">
        <v>181</v>
      </c>
      <c r="B112" t="s">
        <v>530</v>
      </c>
      <c r="C112">
        <v>50006</v>
      </c>
      <c r="D112">
        <v>6001</v>
      </c>
      <c r="F112">
        <v>24</v>
      </c>
      <c r="G112">
        <v>3148</v>
      </c>
      <c r="I112">
        <v>0.024</v>
      </c>
      <c r="J112">
        <v>0.289</v>
      </c>
      <c r="S112">
        <v>24073.8</v>
      </c>
      <c r="T112" t="s">
        <v>512</v>
      </c>
      <c r="U112" t="s">
        <v>230</v>
      </c>
      <c r="V112" t="s">
        <v>469</v>
      </c>
      <c r="W112" t="s">
        <v>532</v>
      </c>
      <c r="X112" t="s">
        <v>232</v>
      </c>
      <c r="Y112" t="s">
        <v>251</v>
      </c>
      <c r="AA112" t="s">
        <v>274</v>
      </c>
      <c r="AB112" t="s">
        <v>352</v>
      </c>
      <c r="AC112" t="s">
        <v>494</v>
      </c>
      <c r="AD112">
        <v>1416</v>
      </c>
      <c r="AF112" t="str">
        <f t="shared" si="15"/>
        <v>500066001</v>
      </c>
      <c r="AG112" t="str">
        <f>'[8]0604'!AF112</f>
        <v>500066001</v>
      </c>
      <c r="AH112">
        <f t="shared" si="16"/>
        <v>0</v>
      </c>
      <c r="AI112">
        <v>1812</v>
      </c>
      <c r="AJ112">
        <v>0.22</v>
      </c>
      <c r="AK112" s="32">
        <v>19065.6</v>
      </c>
      <c r="AL112" s="32">
        <f t="shared" si="17"/>
        <v>1336</v>
      </c>
      <c r="AM112">
        <f t="shared" si="18"/>
        <v>0.06899999999999998</v>
      </c>
      <c r="AN112" s="32">
        <f t="shared" si="19"/>
        <v>5008.200000000001</v>
      </c>
    </row>
    <row r="113" spans="1:40" ht="12.75">
      <c r="A113" t="s">
        <v>181</v>
      </c>
      <c r="B113" t="s">
        <v>530</v>
      </c>
      <c r="C113">
        <v>50006</v>
      </c>
      <c r="D113">
        <v>7001</v>
      </c>
      <c r="F113">
        <v>24</v>
      </c>
      <c r="G113">
        <v>3381</v>
      </c>
      <c r="I113">
        <v>0.023</v>
      </c>
      <c r="J113">
        <v>0.3</v>
      </c>
      <c r="S113">
        <v>26149.5</v>
      </c>
      <c r="T113" t="s">
        <v>512</v>
      </c>
      <c r="U113" t="s">
        <v>230</v>
      </c>
      <c r="V113" t="s">
        <v>469</v>
      </c>
      <c r="W113" t="s">
        <v>532</v>
      </c>
      <c r="X113" t="s">
        <v>232</v>
      </c>
      <c r="Y113" t="s">
        <v>251</v>
      </c>
      <c r="AA113" t="s">
        <v>274</v>
      </c>
      <c r="AB113" t="s">
        <v>352</v>
      </c>
      <c r="AC113" t="s">
        <v>494</v>
      </c>
      <c r="AD113">
        <v>1416</v>
      </c>
      <c r="AF113" t="str">
        <f t="shared" si="15"/>
        <v>500067001</v>
      </c>
      <c r="AG113" t="str">
        <f>'[8]0604'!AF113</f>
        <v>500067001</v>
      </c>
      <c r="AH113">
        <f t="shared" si="16"/>
        <v>0</v>
      </c>
      <c r="AK113" s="32"/>
      <c r="AL113" s="32">
        <f t="shared" si="17"/>
        <v>3381</v>
      </c>
      <c r="AM113">
        <f t="shared" si="18"/>
        <v>0.3</v>
      </c>
      <c r="AN113" s="32">
        <f t="shared" si="19"/>
        <v>26149.5</v>
      </c>
    </row>
    <row r="114" spans="1:40" ht="12.75">
      <c r="A114" t="s">
        <v>181</v>
      </c>
      <c r="B114" t="s">
        <v>530</v>
      </c>
      <c r="C114">
        <v>50006</v>
      </c>
      <c r="D114">
        <v>8001</v>
      </c>
      <c r="F114">
        <v>24</v>
      </c>
      <c r="G114">
        <v>3258</v>
      </c>
      <c r="I114">
        <v>0.024</v>
      </c>
      <c r="J114">
        <v>0.3</v>
      </c>
      <c r="S114">
        <v>24987.1</v>
      </c>
      <c r="T114" t="s">
        <v>512</v>
      </c>
      <c r="U114" t="s">
        <v>230</v>
      </c>
      <c r="V114" t="s">
        <v>469</v>
      </c>
      <c r="W114" t="s">
        <v>532</v>
      </c>
      <c r="X114" t="s">
        <v>232</v>
      </c>
      <c r="Y114" t="s">
        <v>251</v>
      </c>
      <c r="AA114" t="s">
        <v>274</v>
      </c>
      <c r="AB114" t="s">
        <v>352</v>
      </c>
      <c r="AC114" t="s">
        <v>494</v>
      </c>
      <c r="AD114">
        <v>1416</v>
      </c>
      <c r="AF114" t="str">
        <f t="shared" si="15"/>
        <v>500068001</v>
      </c>
      <c r="AG114" t="str">
        <f>'[8]0604'!AF114</f>
        <v>500068001</v>
      </c>
      <c r="AH114">
        <f t="shared" si="16"/>
        <v>0</v>
      </c>
      <c r="AK114" s="32"/>
      <c r="AL114" s="32">
        <f t="shared" si="17"/>
        <v>3258</v>
      </c>
      <c r="AM114">
        <f t="shared" si="18"/>
        <v>0.3</v>
      </c>
      <c r="AN114" s="32">
        <f t="shared" si="19"/>
        <v>24987.1</v>
      </c>
    </row>
    <row r="115" spans="1:40" ht="12.75">
      <c r="A115" t="s">
        <v>181</v>
      </c>
      <c r="B115" t="s">
        <v>530</v>
      </c>
      <c r="C115">
        <v>50006</v>
      </c>
      <c r="D115">
        <v>9001</v>
      </c>
      <c r="F115">
        <v>24</v>
      </c>
      <c r="G115">
        <v>3223</v>
      </c>
      <c r="I115">
        <v>0.023</v>
      </c>
      <c r="J115">
        <v>0.286</v>
      </c>
      <c r="S115">
        <v>24891.6</v>
      </c>
      <c r="T115" t="s">
        <v>512</v>
      </c>
      <c r="U115" t="s">
        <v>230</v>
      </c>
      <c r="V115" t="s">
        <v>469</v>
      </c>
      <c r="W115" t="s">
        <v>532</v>
      </c>
      <c r="X115" t="s">
        <v>232</v>
      </c>
      <c r="Y115" t="s">
        <v>251</v>
      </c>
      <c r="AA115" t="s">
        <v>274</v>
      </c>
      <c r="AB115" t="s">
        <v>352</v>
      </c>
      <c r="AC115" t="s">
        <v>494</v>
      </c>
      <c r="AD115">
        <v>1416</v>
      </c>
      <c r="AF115" t="str">
        <f t="shared" si="15"/>
        <v>500069001</v>
      </c>
      <c r="AG115" t="str">
        <f>'[8]0604'!AF115</f>
        <v>500069001</v>
      </c>
      <c r="AH115">
        <f t="shared" si="16"/>
        <v>0</v>
      </c>
      <c r="AI115">
        <v>1621</v>
      </c>
      <c r="AJ115">
        <v>0.208</v>
      </c>
      <c r="AK115" s="32">
        <v>18902.6</v>
      </c>
      <c r="AL115" s="32">
        <f t="shared" si="17"/>
        <v>1602</v>
      </c>
      <c r="AM115">
        <f t="shared" si="18"/>
        <v>0.07799999999999999</v>
      </c>
      <c r="AN115" s="32">
        <f t="shared" si="19"/>
        <v>5989</v>
      </c>
    </row>
    <row r="116" spans="1:40" ht="12.75">
      <c r="A116" t="s">
        <v>181</v>
      </c>
      <c r="B116" t="s">
        <v>533</v>
      </c>
      <c r="C116">
        <v>2406</v>
      </c>
      <c r="D116">
        <v>11</v>
      </c>
      <c r="F116">
        <v>0</v>
      </c>
      <c r="T116" t="s">
        <v>512</v>
      </c>
      <c r="U116" t="s">
        <v>245</v>
      </c>
      <c r="V116" t="s">
        <v>469</v>
      </c>
      <c r="W116" t="s">
        <v>480</v>
      </c>
      <c r="X116" t="s">
        <v>232</v>
      </c>
      <c r="Y116" t="s">
        <v>287</v>
      </c>
      <c r="Z116" t="s">
        <v>336</v>
      </c>
      <c r="AA116" t="s">
        <v>241</v>
      </c>
      <c r="AD116">
        <v>1181</v>
      </c>
      <c r="AF116" t="str">
        <f t="shared" si="15"/>
        <v>240611</v>
      </c>
      <c r="AG116" t="str">
        <f>'[8]0604'!AF116</f>
        <v>240611</v>
      </c>
      <c r="AH116">
        <f t="shared" si="16"/>
        <v>0</v>
      </c>
      <c r="AK116" s="32"/>
      <c r="AL116" s="32">
        <f t="shared" si="17"/>
        <v>0</v>
      </c>
      <c r="AM116">
        <f t="shared" si="18"/>
        <v>0</v>
      </c>
      <c r="AN116" s="32">
        <f t="shared" si="19"/>
        <v>0</v>
      </c>
    </row>
    <row r="117" spans="1:40" ht="12.75">
      <c r="A117" t="s">
        <v>181</v>
      </c>
      <c r="B117" t="s">
        <v>533</v>
      </c>
      <c r="C117">
        <v>2406</v>
      </c>
      <c r="D117">
        <v>1101</v>
      </c>
      <c r="F117">
        <v>9.63</v>
      </c>
      <c r="G117">
        <v>613</v>
      </c>
      <c r="I117">
        <v>1.3</v>
      </c>
      <c r="J117">
        <v>5.887</v>
      </c>
      <c r="S117">
        <v>9056.308</v>
      </c>
      <c r="T117" t="s">
        <v>512</v>
      </c>
      <c r="U117" t="s">
        <v>245</v>
      </c>
      <c r="V117" t="s">
        <v>469</v>
      </c>
      <c r="W117" t="s">
        <v>480</v>
      </c>
      <c r="X117" t="s">
        <v>534</v>
      </c>
      <c r="Y117" t="s">
        <v>535</v>
      </c>
      <c r="AA117" t="s">
        <v>274</v>
      </c>
      <c r="AB117" t="s">
        <v>258</v>
      </c>
      <c r="AC117" t="s">
        <v>281</v>
      </c>
      <c r="AD117">
        <v>2450</v>
      </c>
      <c r="AF117" t="str">
        <f t="shared" si="15"/>
        <v>24061101</v>
      </c>
      <c r="AG117" t="str">
        <f>'[8]0604'!AF117</f>
        <v>24061101</v>
      </c>
      <c r="AH117">
        <f t="shared" si="16"/>
        <v>0</v>
      </c>
      <c r="AK117" s="32"/>
      <c r="AL117" s="32">
        <f t="shared" si="17"/>
        <v>613</v>
      </c>
      <c r="AM117">
        <f t="shared" si="18"/>
        <v>5.887</v>
      </c>
      <c r="AN117" s="32">
        <f t="shared" si="19"/>
        <v>9056.308</v>
      </c>
    </row>
    <row r="118" spans="1:40" ht="12.75">
      <c r="A118" t="s">
        <v>181</v>
      </c>
      <c r="B118" t="s">
        <v>533</v>
      </c>
      <c r="C118">
        <v>2406</v>
      </c>
      <c r="D118">
        <v>12</v>
      </c>
      <c r="F118">
        <v>0</v>
      </c>
      <c r="T118" t="s">
        <v>512</v>
      </c>
      <c r="U118" t="s">
        <v>245</v>
      </c>
      <c r="V118" t="s">
        <v>469</v>
      </c>
      <c r="W118" t="s">
        <v>480</v>
      </c>
      <c r="X118" t="s">
        <v>232</v>
      </c>
      <c r="Y118" t="s">
        <v>287</v>
      </c>
      <c r="Z118" t="s">
        <v>336</v>
      </c>
      <c r="AA118" t="s">
        <v>241</v>
      </c>
      <c r="AD118">
        <v>1181</v>
      </c>
      <c r="AF118" t="str">
        <f t="shared" si="15"/>
        <v>240612</v>
      </c>
      <c r="AG118" t="str">
        <f>'[8]0604'!AF118</f>
        <v>240612</v>
      </c>
      <c r="AH118">
        <f t="shared" si="16"/>
        <v>0</v>
      </c>
      <c r="AK118" s="32"/>
      <c r="AL118" s="32">
        <f t="shared" si="17"/>
        <v>0</v>
      </c>
      <c r="AM118">
        <f t="shared" si="18"/>
        <v>0</v>
      </c>
      <c r="AN118" s="32">
        <f t="shared" si="19"/>
        <v>0</v>
      </c>
    </row>
    <row r="119" spans="1:40" ht="12.75">
      <c r="A119" t="s">
        <v>181</v>
      </c>
      <c r="B119" t="s">
        <v>533</v>
      </c>
      <c r="C119">
        <v>2406</v>
      </c>
      <c r="D119">
        <v>1201</v>
      </c>
      <c r="F119">
        <v>0</v>
      </c>
      <c r="T119" t="s">
        <v>512</v>
      </c>
      <c r="U119" t="s">
        <v>245</v>
      </c>
      <c r="V119" t="s">
        <v>469</v>
      </c>
      <c r="W119" t="s">
        <v>480</v>
      </c>
      <c r="X119" t="s">
        <v>536</v>
      </c>
      <c r="Y119" t="s">
        <v>537</v>
      </c>
      <c r="AA119" t="s">
        <v>274</v>
      </c>
      <c r="AB119" t="s">
        <v>258</v>
      </c>
      <c r="AC119" t="s">
        <v>281</v>
      </c>
      <c r="AD119">
        <v>2450</v>
      </c>
      <c r="AF119" t="str">
        <f t="shared" si="15"/>
        <v>24061201</v>
      </c>
      <c r="AG119" t="str">
        <f>'[8]0604'!AF119</f>
        <v>24061201</v>
      </c>
      <c r="AH119">
        <f t="shared" si="16"/>
        <v>0</v>
      </c>
      <c r="AK119" s="32"/>
      <c r="AL119" s="32">
        <f t="shared" si="17"/>
        <v>0</v>
      </c>
      <c r="AM119">
        <f t="shared" si="18"/>
        <v>0</v>
      </c>
      <c r="AN119" s="32">
        <f t="shared" si="19"/>
        <v>0</v>
      </c>
    </row>
    <row r="120" spans="1:40" ht="12.75">
      <c r="A120" t="s">
        <v>181</v>
      </c>
      <c r="B120" t="s">
        <v>533</v>
      </c>
      <c r="C120">
        <v>2406</v>
      </c>
      <c r="D120">
        <v>13</v>
      </c>
      <c r="F120">
        <v>0</v>
      </c>
      <c r="T120" t="s">
        <v>512</v>
      </c>
      <c r="U120" t="s">
        <v>245</v>
      </c>
      <c r="V120" t="s">
        <v>469</v>
      </c>
      <c r="W120" t="s">
        <v>480</v>
      </c>
      <c r="X120" t="s">
        <v>232</v>
      </c>
      <c r="Y120" t="s">
        <v>287</v>
      </c>
      <c r="Z120" t="s">
        <v>336</v>
      </c>
      <c r="AA120" t="s">
        <v>241</v>
      </c>
      <c r="AD120">
        <v>1181</v>
      </c>
      <c r="AF120" t="str">
        <f t="shared" si="15"/>
        <v>240613</v>
      </c>
      <c r="AG120" t="str">
        <f>'[8]0604'!AF120</f>
        <v>240613</v>
      </c>
      <c r="AH120">
        <f t="shared" si="16"/>
        <v>0</v>
      </c>
      <c r="AK120" s="32"/>
      <c r="AL120" s="32">
        <f t="shared" si="17"/>
        <v>0</v>
      </c>
      <c r="AM120">
        <f t="shared" si="18"/>
        <v>0</v>
      </c>
      <c r="AN120" s="32">
        <f t="shared" si="19"/>
        <v>0</v>
      </c>
    </row>
    <row r="121" spans="1:40" ht="12.75">
      <c r="A121" t="s">
        <v>181</v>
      </c>
      <c r="B121" t="s">
        <v>533</v>
      </c>
      <c r="C121">
        <v>2406</v>
      </c>
      <c r="D121">
        <v>2</v>
      </c>
      <c r="E121" t="s">
        <v>538</v>
      </c>
      <c r="F121">
        <v>0</v>
      </c>
      <c r="T121" t="s">
        <v>512</v>
      </c>
      <c r="U121" t="s">
        <v>245</v>
      </c>
      <c r="V121" t="s">
        <v>469</v>
      </c>
      <c r="W121" t="s">
        <v>480</v>
      </c>
      <c r="X121" t="s">
        <v>232</v>
      </c>
      <c r="Y121" t="s">
        <v>287</v>
      </c>
      <c r="Z121" t="s">
        <v>336</v>
      </c>
      <c r="AA121" t="s">
        <v>241</v>
      </c>
      <c r="AD121">
        <v>1293</v>
      </c>
      <c r="AF121" t="str">
        <f t="shared" si="15"/>
        <v>24062</v>
      </c>
      <c r="AG121" t="str">
        <f>'[8]0604'!AF121</f>
        <v>24062</v>
      </c>
      <c r="AH121">
        <f t="shared" si="16"/>
        <v>0</v>
      </c>
      <c r="AK121" s="32"/>
      <c r="AL121" s="32">
        <f t="shared" si="17"/>
        <v>0</v>
      </c>
      <c r="AM121">
        <f t="shared" si="18"/>
        <v>0</v>
      </c>
      <c r="AN121" s="32">
        <f t="shared" si="19"/>
        <v>0</v>
      </c>
    </row>
    <row r="122" spans="1:40" ht="12.75">
      <c r="A122" t="s">
        <v>181</v>
      </c>
      <c r="B122" t="s">
        <v>533</v>
      </c>
      <c r="C122">
        <v>2406</v>
      </c>
      <c r="D122">
        <v>2101</v>
      </c>
      <c r="F122">
        <v>0</v>
      </c>
      <c r="T122" t="s">
        <v>512</v>
      </c>
      <c r="U122" t="s">
        <v>245</v>
      </c>
      <c r="V122" t="s">
        <v>469</v>
      </c>
      <c r="W122" t="s">
        <v>480</v>
      </c>
      <c r="X122" t="s">
        <v>539</v>
      </c>
      <c r="Y122" t="s">
        <v>537</v>
      </c>
      <c r="AA122" t="s">
        <v>274</v>
      </c>
      <c r="AB122" t="s">
        <v>258</v>
      </c>
      <c r="AC122" t="s">
        <v>281</v>
      </c>
      <c r="AD122">
        <v>2450</v>
      </c>
      <c r="AF122" t="str">
        <f t="shared" si="15"/>
        <v>24062101</v>
      </c>
      <c r="AH122" t="b">
        <f t="shared" si="16"/>
        <v>0</v>
      </c>
      <c r="AK122" s="32"/>
      <c r="AL122" s="32">
        <f t="shared" si="17"/>
        <v>0</v>
      </c>
      <c r="AM122">
        <f t="shared" si="18"/>
        <v>0</v>
      </c>
      <c r="AN122" s="32">
        <f t="shared" si="19"/>
        <v>0</v>
      </c>
    </row>
    <row r="123" spans="1:40" ht="12.75">
      <c r="A123" t="s">
        <v>181</v>
      </c>
      <c r="B123" t="s">
        <v>533</v>
      </c>
      <c r="C123">
        <v>2406</v>
      </c>
      <c r="D123">
        <v>2201</v>
      </c>
      <c r="F123">
        <v>0</v>
      </c>
      <c r="T123" t="s">
        <v>512</v>
      </c>
      <c r="U123" t="s">
        <v>245</v>
      </c>
      <c r="V123" t="s">
        <v>469</v>
      </c>
      <c r="W123" t="s">
        <v>480</v>
      </c>
      <c r="X123" t="s">
        <v>539</v>
      </c>
      <c r="Y123" t="s">
        <v>537</v>
      </c>
      <c r="AA123" t="s">
        <v>274</v>
      </c>
      <c r="AB123" t="s">
        <v>258</v>
      </c>
      <c r="AC123" t="s">
        <v>281</v>
      </c>
      <c r="AD123">
        <v>2450</v>
      </c>
      <c r="AF123" t="str">
        <f t="shared" si="15"/>
        <v>24062201</v>
      </c>
      <c r="AH123" t="b">
        <f t="shared" si="16"/>
        <v>0</v>
      </c>
      <c r="AK123" s="32"/>
      <c r="AL123" s="32">
        <f t="shared" si="17"/>
        <v>0</v>
      </c>
      <c r="AM123">
        <f t="shared" si="18"/>
        <v>0</v>
      </c>
      <c r="AN123" s="32">
        <f t="shared" si="19"/>
        <v>0</v>
      </c>
    </row>
    <row r="124" spans="1:40" ht="12.75">
      <c r="A124" t="s">
        <v>181</v>
      </c>
      <c r="B124" t="s">
        <v>533</v>
      </c>
      <c r="C124">
        <v>2406</v>
      </c>
      <c r="D124">
        <v>5</v>
      </c>
      <c r="F124">
        <v>10.59</v>
      </c>
      <c r="G124">
        <v>740</v>
      </c>
      <c r="I124">
        <v>0.024</v>
      </c>
      <c r="J124">
        <v>0.103</v>
      </c>
      <c r="S124">
        <v>8905.462</v>
      </c>
      <c r="T124" t="s">
        <v>512</v>
      </c>
      <c r="U124" t="s">
        <v>245</v>
      </c>
      <c r="V124" t="s">
        <v>469</v>
      </c>
      <c r="W124" t="s">
        <v>480</v>
      </c>
      <c r="X124" t="s">
        <v>232</v>
      </c>
      <c r="Y124" t="s">
        <v>240</v>
      </c>
      <c r="AA124" t="s">
        <v>274</v>
      </c>
      <c r="AB124" t="s">
        <v>258</v>
      </c>
      <c r="AC124" t="s">
        <v>517</v>
      </c>
      <c r="AD124">
        <v>1200</v>
      </c>
      <c r="AF124" t="str">
        <f t="shared" si="15"/>
        <v>24065</v>
      </c>
      <c r="AG124" t="str">
        <f>'[8]0604'!AF122</f>
        <v>24065</v>
      </c>
      <c r="AH124">
        <f t="shared" si="16"/>
        <v>0</v>
      </c>
      <c r="AK124" s="32"/>
      <c r="AL124" s="32">
        <f t="shared" si="17"/>
        <v>740</v>
      </c>
      <c r="AM124">
        <f t="shared" si="18"/>
        <v>0.103</v>
      </c>
      <c r="AN124" s="32">
        <f t="shared" si="19"/>
        <v>8905.462</v>
      </c>
    </row>
    <row r="125" spans="1:40" ht="12.75">
      <c r="A125" t="s">
        <v>181</v>
      </c>
      <c r="B125" t="s">
        <v>533</v>
      </c>
      <c r="C125">
        <v>2406</v>
      </c>
      <c r="D125">
        <v>6</v>
      </c>
      <c r="F125">
        <v>10.78</v>
      </c>
      <c r="G125">
        <v>749</v>
      </c>
      <c r="I125">
        <v>0.036</v>
      </c>
      <c r="J125">
        <v>0.127</v>
      </c>
      <c r="S125">
        <v>9635.394</v>
      </c>
      <c r="T125" t="s">
        <v>512</v>
      </c>
      <c r="U125" t="s">
        <v>245</v>
      </c>
      <c r="V125" t="s">
        <v>469</v>
      </c>
      <c r="W125" t="s">
        <v>480</v>
      </c>
      <c r="X125" t="s">
        <v>232</v>
      </c>
      <c r="Y125" t="s">
        <v>240</v>
      </c>
      <c r="AA125" t="s">
        <v>274</v>
      </c>
      <c r="AB125" t="s">
        <v>258</v>
      </c>
      <c r="AC125" t="s">
        <v>517</v>
      </c>
      <c r="AD125">
        <v>1200</v>
      </c>
      <c r="AF125" t="str">
        <f t="shared" si="15"/>
        <v>24066</v>
      </c>
      <c r="AG125" t="str">
        <f>'[8]0604'!AF123</f>
        <v>24066</v>
      </c>
      <c r="AH125">
        <f t="shared" si="16"/>
        <v>0</v>
      </c>
      <c r="AK125" s="32"/>
      <c r="AL125" s="32">
        <f t="shared" si="17"/>
        <v>749</v>
      </c>
      <c r="AM125">
        <f t="shared" si="18"/>
        <v>0.127</v>
      </c>
      <c r="AN125" s="32">
        <f t="shared" si="19"/>
        <v>9635.394</v>
      </c>
    </row>
    <row r="126" spans="1:40" ht="12.75">
      <c r="A126" t="s">
        <v>181</v>
      </c>
      <c r="B126" t="s">
        <v>533</v>
      </c>
      <c r="C126">
        <v>2406</v>
      </c>
      <c r="D126">
        <v>7</v>
      </c>
      <c r="F126">
        <v>12.75</v>
      </c>
      <c r="G126">
        <v>858</v>
      </c>
      <c r="I126">
        <v>0.025</v>
      </c>
      <c r="J126">
        <v>0.126</v>
      </c>
      <c r="S126">
        <v>10199.039</v>
      </c>
      <c r="T126" t="s">
        <v>512</v>
      </c>
      <c r="U126" t="s">
        <v>245</v>
      </c>
      <c r="V126" t="s">
        <v>469</v>
      </c>
      <c r="W126" t="s">
        <v>480</v>
      </c>
      <c r="X126" t="s">
        <v>232</v>
      </c>
      <c r="Y126" t="s">
        <v>240</v>
      </c>
      <c r="AA126" t="s">
        <v>274</v>
      </c>
      <c r="AB126" t="s">
        <v>258</v>
      </c>
      <c r="AC126" t="s">
        <v>517</v>
      </c>
      <c r="AD126">
        <v>1150</v>
      </c>
      <c r="AF126" t="str">
        <f t="shared" si="15"/>
        <v>24067</v>
      </c>
      <c r="AG126" t="str">
        <f>'[8]0604'!AF124</f>
        <v>24067</v>
      </c>
      <c r="AH126">
        <f t="shared" si="16"/>
        <v>0</v>
      </c>
      <c r="AK126" s="32"/>
      <c r="AL126" s="32">
        <f t="shared" si="17"/>
        <v>858</v>
      </c>
      <c r="AM126">
        <f t="shared" si="18"/>
        <v>0.126</v>
      </c>
      <c r="AN126" s="32">
        <f t="shared" si="19"/>
        <v>10199.039</v>
      </c>
    </row>
    <row r="127" spans="1:40" ht="12.75">
      <c r="A127" t="s">
        <v>181</v>
      </c>
      <c r="B127" t="s">
        <v>533</v>
      </c>
      <c r="C127">
        <v>2406</v>
      </c>
      <c r="D127">
        <v>7001</v>
      </c>
      <c r="F127">
        <v>0</v>
      </c>
      <c r="T127" t="s">
        <v>512</v>
      </c>
      <c r="U127" t="s">
        <v>245</v>
      </c>
      <c r="V127" t="s">
        <v>469</v>
      </c>
      <c r="W127" t="s">
        <v>480</v>
      </c>
      <c r="X127" t="s">
        <v>526</v>
      </c>
      <c r="Y127" t="s">
        <v>240</v>
      </c>
      <c r="AA127" t="s">
        <v>274</v>
      </c>
      <c r="AD127">
        <v>327</v>
      </c>
      <c r="AF127" t="str">
        <f t="shared" si="15"/>
        <v>24067001</v>
      </c>
      <c r="AG127" t="str">
        <f>'[8]0604'!AF125</f>
        <v>24067001</v>
      </c>
      <c r="AH127">
        <f t="shared" si="16"/>
        <v>0</v>
      </c>
      <c r="AI127">
        <v>0</v>
      </c>
      <c r="AJ127">
        <v>3.807</v>
      </c>
      <c r="AK127" s="32">
        <v>55081.8</v>
      </c>
      <c r="AL127" s="32">
        <f t="shared" si="17"/>
        <v>0</v>
      </c>
      <c r="AM127">
        <f t="shared" si="18"/>
        <v>-3.807</v>
      </c>
      <c r="AN127" s="32">
        <f t="shared" si="19"/>
        <v>-55081.8</v>
      </c>
    </row>
    <row r="128" spans="1:40" ht="12.75">
      <c r="A128" t="s">
        <v>181</v>
      </c>
      <c r="B128" t="s">
        <v>533</v>
      </c>
      <c r="C128">
        <v>2406</v>
      </c>
      <c r="D128">
        <v>8</v>
      </c>
      <c r="F128">
        <v>12.97</v>
      </c>
      <c r="G128">
        <v>849</v>
      </c>
      <c r="I128">
        <v>0.033</v>
      </c>
      <c r="J128">
        <v>0.17</v>
      </c>
      <c r="S128">
        <v>10697.574</v>
      </c>
      <c r="T128" t="s">
        <v>512</v>
      </c>
      <c r="U128" t="s">
        <v>245</v>
      </c>
      <c r="V128" t="s">
        <v>469</v>
      </c>
      <c r="W128" t="s">
        <v>480</v>
      </c>
      <c r="X128" t="s">
        <v>232</v>
      </c>
      <c r="Y128" t="s">
        <v>240</v>
      </c>
      <c r="AA128" t="s">
        <v>274</v>
      </c>
      <c r="AB128" t="s">
        <v>258</v>
      </c>
      <c r="AC128" t="s">
        <v>517</v>
      </c>
      <c r="AD128">
        <v>1150</v>
      </c>
      <c r="AF128" t="str">
        <f t="shared" si="15"/>
        <v>24068</v>
      </c>
      <c r="AG128" t="str">
        <f>'[8]0604'!AF126</f>
        <v>24068</v>
      </c>
      <c r="AH128">
        <f t="shared" si="16"/>
        <v>0</v>
      </c>
      <c r="AI128">
        <v>3665</v>
      </c>
      <c r="AJ128">
        <v>2.143</v>
      </c>
      <c r="AK128" s="32">
        <v>38506.2</v>
      </c>
      <c r="AL128" s="32">
        <f t="shared" si="17"/>
        <v>-2816</v>
      </c>
      <c r="AM128">
        <f t="shared" si="18"/>
        <v>-1.9729999999999999</v>
      </c>
      <c r="AN128" s="32">
        <f t="shared" si="19"/>
        <v>-27808.625999999997</v>
      </c>
    </row>
    <row r="129" spans="1:40" ht="12.75">
      <c r="A129" t="s">
        <v>181</v>
      </c>
      <c r="B129" t="s">
        <v>540</v>
      </c>
      <c r="C129">
        <v>10043</v>
      </c>
      <c r="D129">
        <v>1001</v>
      </c>
      <c r="F129">
        <v>21.25</v>
      </c>
      <c r="H129">
        <v>27198</v>
      </c>
      <c r="I129">
        <v>0.148</v>
      </c>
      <c r="J129">
        <v>3.035</v>
      </c>
      <c r="S129">
        <v>41257.35</v>
      </c>
      <c r="T129" t="s">
        <v>541</v>
      </c>
      <c r="U129" t="s">
        <v>245</v>
      </c>
      <c r="V129" t="s">
        <v>469</v>
      </c>
      <c r="W129" t="s">
        <v>542</v>
      </c>
      <c r="X129" t="s">
        <v>232</v>
      </c>
      <c r="Y129" t="s">
        <v>287</v>
      </c>
      <c r="Z129" t="s">
        <v>475</v>
      </c>
      <c r="AA129" t="s">
        <v>356</v>
      </c>
      <c r="AC129" t="s">
        <v>391</v>
      </c>
      <c r="AD129">
        <v>2366</v>
      </c>
      <c r="AF129" t="str">
        <f t="shared" si="15"/>
        <v>100431001</v>
      </c>
      <c r="AG129" t="str">
        <f>'[8]0604'!AF127</f>
        <v>100431001</v>
      </c>
      <c r="AH129">
        <f t="shared" si="16"/>
        <v>0</v>
      </c>
      <c r="AI129">
        <v>6</v>
      </c>
      <c r="AJ129">
        <v>0.166</v>
      </c>
      <c r="AK129" s="32">
        <v>3233.151</v>
      </c>
      <c r="AL129" s="32">
        <f t="shared" si="17"/>
        <v>-6</v>
      </c>
      <c r="AM129">
        <f t="shared" si="18"/>
        <v>2.869</v>
      </c>
      <c r="AN129" s="32">
        <f t="shared" si="19"/>
        <v>38024.199</v>
      </c>
    </row>
    <row r="130" spans="1:40" ht="12.75">
      <c r="A130" t="s">
        <v>181</v>
      </c>
      <c r="B130" t="s">
        <v>543</v>
      </c>
      <c r="C130">
        <v>2408</v>
      </c>
      <c r="D130">
        <v>1</v>
      </c>
      <c r="F130">
        <v>24</v>
      </c>
      <c r="G130">
        <v>7178</v>
      </c>
      <c r="I130">
        <v>0.084</v>
      </c>
      <c r="J130">
        <v>2.802</v>
      </c>
      <c r="S130">
        <v>66513.6</v>
      </c>
      <c r="T130" t="s">
        <v>544</v>
      </c>
      <c r="U130" t="s">
        <v>245</v>
      </c>
      <c r="V130" t="s">
        <v>469</v>
      </c>
      <c r="W130" t="s">
        <v>525</v>
      </c>
      <c r="X130" t="s">
        <v>232</v>
      </c>
      <c r="Y130" t="s">
        <v>545</v>
      </c>
      <c r="Z130" t="s">
        <v>475</v>
      </c>
      <c r="AA130" t="s">
        <v>356</v>
      </c>
      <c r="AB130" t="s">
        <v>274</v>
      </c>
      <c r="AC130" t="s">
        <v>546</v>
      </c>
      <c r="AD130">
        <v>3350</v>
      </c>
      <c r="AF130" t="str">
        <f t="shared" si="15"/>
        <v>24081</v>
      </c>
      <c r="AG130" t="str">
        <f>'[8]0604'!AF128</f>
        <v>24081</v>
      </c>
      <c r="AH130">
        <f t="shared" si="16"/>
        <v>0</v>
      </c>
      <c r="AK130" s="32"/>
      <c r="AL130" s="32">
        <f t="shared" si="17"/>
        <v>7178</v>
      </c>
      <c r="AM130">
        <f t="shared" si="18"/>
        <v>2.802</v>
      </c>
      <c r="AN130" s="32">
        <f t="shared" si="19"/>
        <v>66513.6</v>
      </c>
    </row>
    <row r="131" spans="1:40" ht="12.75">
      <c r="A131" t="s">
        <v>181</v>
      </c>
      <c r="B131" t="s">
        <v>543</v>
      </c>
      <c r="C131">
        <v>2408</v>
      </c>
      <c r="D131">
        <v>2</v>
      </c>
      <c r="F131">
        <v>24</v>
      </c>
      <c r="G131">
        <v>7093</v>
      </c>
      <c r="I131">
        <v>0.096</v>
      </c>
      <c r="J131">
        <v>3.005</v>
      </c>
      <c r="S131">
        <v>62875.1</v>
      </c>
      <c r="T131" t="s">
        <v>544</v>
      </c>
      <c r="U131" t="s">
        <v>245</v>
      </c>
      <c r="V131" t="s">
        <v>469</v>
      </c>
      <c r="W131" t="s">
        <v>525</v>
      </c>
      <c r="X131" t="s">
        <v>232</v>
      </c>
      <c r="Y131" t="s">
        <v>545</v>
      </c>
      <c r="Z131" t="s">
        <v>475</v>
      </c>
      <c r="AA131" t="s">
        <v>356</v>
      </c>
      <c r="AB131" t="s">
        <v>274</v>
      </c>
      <c r="AC131" t="s">
        <v>546</v>
      </c>
      <c r="AD131">
        <v>3350</v>
      </c>
      <c r="AF131" t="str">
        <f aca="true" t="shared" si="20" ref="AF131:AF162">C131&amp;D131</f>
        <v>24082</v>
      </c>
      <c r="AG131" t="str">
        <f>'[8]0604'!AF129</f>
        <v>24082</v>
      </c>
      <c r="AH131">
        <f aca="true" t="shared" si="21" ref="AH131:AH162">IF(AF131=AG131,)</f>
        <v>0</v>
      </c>
      <c r="AK131" s="32"/>
      <c r="AL131" s="32">
        <f aca="true" t="shared" si="22" ref="AL131:AL162">G131-AI131</f>
        <v>7093</v>
      </c>
      <c r="AM131">
        <f aca="true" t="shared" si="23" ref="AM131:AM162">J131-AJ131</f>
        <v>3.005</v>
      </c>
      <c r="AN131" s="32">
        <f aca="true" t="shared" si="24" ref="AN131:AN162">S131-AK131</f>
        <v>62875.1</v>
      </c>
    </row>
    <row r="132" spans="1:40" ht="12.75">
      <c r="A132" t="s">
        <v>181</v>
      </c>
      <c r="B132" t="s">
        <v>543</v>
      </c>
      <c r="C132">
        <v>2408</v>
      </c>
      <c r="D132">
        <v>7001</v>
      </c>
      <c r="F132">
        <v>0</v>
      </c>
      <c r="T132" t="s">
        <v>544</v>
      </c>
      <c r="U132" t="s">
        <v>245</v>
      </c>
      <c r="V132" t="s">
        <v>469</v>
      </c>
      <c r="W132" t="s">
        <v>480</v>
      </c>
      <c r="X132" t="s">
        <v>232</v>
      </c>
      <c r="Y132" t="s">
        <v>240</v>
      </c>
      <c r="AA132" t="s">
        <v>258</v>
      </c>
      <c r="AD132">
        <v>2304</v>
      </c>
      <c r="AF132" t="str">
        <f t="shared" si="20"/>
        <v>24087001</v>
      </c>
      <c r="AG132" t="str">
        <f>'[8]0604'!AF130</f>
        <v>24087001</v>
      </c>
      <c r="AH132">
        <f t="shared" si="21"/>
        <v>0</v>
      </c>
      <c r="AK132" s="32"/>
      <c r="AL132" s="32">
        <f t="shared" si="22"/>
        <v>0</v>
      </c>
      <c r="AM132">
        <f t="shared" si="23"/>
        <v>0</v>
      </c>
      <c r="AN132" s="32">
        <f t="shared" si="24"/>
        <v>0</v>
      </c>
    </row>
    <row r="133" spans="1:40" ht="12.75">
      <c r="A133" t="s">
        <v>181</v>
      </c>
      <c r="B133" t="s">
        <v>547</v>
      </c>
      <c r="C133">
        <v>8008</v>
      </c>
      <c r="D133">
        <v>1001</v>
      </c>
      <c r="F133">
        <v>0</v>
      </c>
      <c r="T133" t="s">
        <v>541</v>
      </c>
      <c r="U133" t="s">
        <v>245</v>
      </c>
      <c r="V133" t="s">
        <v>469</v>
      </c>
      <c r="W133" t="s">
        <v>500</v>
      </c>
      <c r="X133" t="s">
        <v>232</v>
      </c>
      <c r="Y133" t="s">
        <v>240</v>
      </c>
      <c r="AA133" t="s">
        <v>274</v>
      </c>
      <c r="AB133" t="s">
        <v>258</v>
      </c>
      <c r="AD133">
        <v>1092</v>
      </c>
      <c r="AF133" t="str">
        <f t="shared" si="20"/>
        <v>80081001</v>
      </c>
      <c r="AG133" t="str">
        <f>'[8]0604'!AF131</f>
        <v>80081001</v>
      </c>
      <c r="AH133">
        <f t="shared" si="21"/>
        <v>0</v>
      </c>
      <c r="AK133" s="32"/>
      <c r="AL133" s="32">
        <f t="shared" si="22"/>
        <v>0</v>
      </c>
      <c r="AM133">
        <f t="shared" si="23"/>
        <v>0</v>
      </c>
      <c r="AN133" s="32">
        <f t="shared" si="24"/>
        <v>0</v>
      </c>
    </row>
    <row r="134" spans="1:40" ht="12.75">
      <c r="A134" t="s">
        <v>181</v>
      </c>
      <c r="B134" t="s">
        <v>548</v>
      </c>
      <c r="C134">
        <v>2382</v>
      </c>
      <c r="D134">
        <v>3001</v>
      </c>
      <c r="F134">
        <v>0</v>
      </c>
      <c r="T134" t="s">
        <v>473</v>
      </c>
      <c r="U134" t="s">
        <v>245</v>
      </c>
      <c r="V134" t="s">
        <v>469</v>
      </c>
      <c r="W134" t="s">
        <v>500</v>
      </c>
      <c r="X134" t="s">
        <v>232</v>
      </c>
      <c r="Y134" t="s">
        <v>240</v>
      </c>
      <c r="AA134" t="s">
        <v>258</v>
      </c>
      <c r="AC134" t="s">
        <v>272</v>
      </c>
      <c r="AD134">
        <v>246</v>
      </c>
      <c r="AF134" t="str">
        <f t="shared" si="20"/>
        <v>23823001</v>
      </c>
      <c r="AG134" t="str">
        <f>'[8]0604'!AF132</f>
        <v>23823001</v>
      </c>
      <c r="AH134">
        <f t="shared" si="21"/>
        <v>0</v>
      </c>
      <c r="AK134" s="32"/>
      <c r="AL134" s="32">
        <f t="shared" si="22"/>
        <v>0</v>
      </c>
      <c r="AM134">
        <f t="shared" si="23"/>
        <v>0</v>
      </c>
      <c r="AN134" s="32">
        <f t="shared" si="24"/>
        <v>0</v>
      </c>
    </row>
    <row r="135" spans="1:40" ht="12.75">
      <c r="A135" t="s">
        <v>181</v>
      </c>
      <c r="B135" t="s">
        <v>548</v>
      </c>
      <c r="C135">
        <v>2382</v>
      </c>
      <c r="D135">
        <v>4001</v>
      </c>
      <c r="F135">
        <v>0</v>
      </c>
      <c r="T135" t="s">
        <v>473</v>
      </c>
      <c r="U135" t="s">
        <v>245</v>
      </c>
      <c r="V135" t="s">
        <v>469</v>
      </c>
      <c r="W135" t="s">
        <v>500</v>
      </c>
      <c r="X135" t="s">
        <v>232</v>
      </c>
      <c r="Y135" t="s">
        <v>240</v>
      </c>
      <c r="AA135" t="s">
        <v>258</v>
      </c>
      <c r="AC135" t="s">
        <v>272</v>
      </c>
      <c r="AD135">
        <v>246</v>
      </c>
      <c r="AF135" t="str">
        <f t="shared" si="20"/>
        <v>23824001</v>
      </c>
      <c r="AG135" t="str">
        <f>'[8]0604'!AF133</f>
        <v>23824001</v>
      </c>
      <c r="AH135">
        <f t="shared" si="21"/>
        <v>0</v>
      </c>
      <c r="AK135" s="32"/>
      <c r="AL135" s="32">
        <f t="shared" si="22"/>
        <v>0</v>
      </c>
      <c r="AM135">
        <f t="shared" si="23"/>
        <v>0</v>
      </c>
      <c r="AN135" s="32">
        <f t="shared" si="24"/>
        <v>0</v>
      </c>
    </row>
    <row r="136" spans="1:40" ht="12.75">
      <c r="A136" t="s">
        <v>181</v>
      </c>
      <c r="B136" t="s">
        <v>548</v>
      </c>
      <c r="C136">
        <v>2382</v>
      </c>
      <c r="D136">
        <v>5001</v>
      </c>
      <c r="F136">
        <v>0</v>
      </c>
      <c r="T136" t="s">
        <v>473</v>
      </c>
      <c r="U136" t="s">
        <v>245</v>
      </c>
      <c r="V136" t="s">
        <v>469</v>
      </c>
      <c r="W136" t="s">
        <v>500</v>
      </c>
      <c r="X136" t="s">
        <v>232</v>
      </c>
      <c r="Y136" t="s">
        <v>240</v>
      </c>
      <c r="AA136" t="s">
        <v>258</v>
      </c>
      <c r="AC136" t="s">
        <v>272</v>
      </c>
      <c r="AD136">
        <v>566</v>
      </c>
      <c r="AF136" t="str">
        <f t="shared" si="20"/>
        <v>23825001</v>
      </c>
      <c r="AG136" t="str">
        <f>'[8]0604'!AF134</f>
        <v>23825001</v>
      </c>
      <c r="AH136">
        <f t="shared" si="21"/>
        <v>0</v>
      </c>
      <c r="AK136" s="32"/>
      <c r="AL136" s="32">
        <f t="shared" si="22"/>
        <v>0</v>
      </c>
      <c r="AM136">
        <f t="shared" si="23"/>
        <v>0</v>
      </c>
      <c r="AN136" s="32">
        <f t="shared" si="24"/>
        <v>0</v>
      </c>
    </row>
    <row r="137" spans="1:40" ht="12.75">
      <c r="A137" t="s">
        <v>181</v>
      </c>
      <c r="B137" t="s">
        <v>549</v>
      </c>
      <c r="C137">
        <v>2383</v>
      </c>
      <c r="D137">
        <v>10001</v>
      </c>
      <c r="F137">
        <v>0</v>
      </c>
      <c r="T137" t="s">
        <v>550</v>
      </c>
      <c r="U137" t="s">
        <v>245</v>
      </c>
      <c r="V137" t="s">
        <v>469</v>
      </c>
      <c r="W137" t="s">
        <v>500</v>
      </c>
      <c r="X137" t="s">
        <v>232</v>
      </c>
      <c r="Y137" t="s">
        <v>240</v>
      </c>
      <c r="AA137" t="s">
        <v>258</v>
      </c>
      <c r="AC137" t="s">
        <v>272</v>
      </c>
      <c r="AD137">
        <v>313</v>
      </c>
      <c r="AF137" t="str">
        <f t="shared" si="20"/>
        <v>238310001</v>
      </c>
      <c r="AG137" t="str">
        <f>'[8]0604'!AF135</f>
        <v>238310001</v>
      </c>
      <c r="AH137">
        <f t="shared" si="21"/>
        <v>0</v>
      </c>
      <c r="AK137" s="32"/>
      <c r="AL137" s="32">
        <f t="shared" si="22"/>
        <v>0</v>
      </c>
      <c r="AM137">
        <f t="shared" si="23"/>
        <v>0</v>
      </c>
      <c r="AN137" s="32">
        <f t="shared" si="24"/>
        <v>0</v>
      </c>
    </row>
    <row r="138" spans="1:40" ht="12.75">
      <c r="A138" t="s">
        <v>181</v>
      </c>
      <c r="B138" t="s">
        <v>549</v>
      </c>
      <c r="C138">
        <v>2383</v>
      </c>
      <c r="D138">
        <v>11001</v>
      </c>
      <c r="F138">
        <v>0</v>
      </c>
      <c r="T138" t="s">
        <v>550</v>
      </c>
      <c r="U138" t="s">
        <v>245</v>
      </c>
      <c r="V138" t="s">
        <v>469</v>
      </c>
      <c r="W138" t="s">
        <v>500</v>
      </c>
      <c r="X138" t="s">
        <v>232</v>
      </c>
      <c r="Y138" t="s">
        <v>240</v>
      </c>
      <c r="AA138" t="s">
        <v>258</v>
      </c>
      <c r="AC138" t="s">
        <v>272</v>
      </c>
      <c r="AD138">
        <v>313</v>
      </c>
      <c r="AF138" t="str">
        <f t="shared" si="20"/>
        <v>238311001</v>
      </c>
      <c r="AG138" t="str">
        <f>'[8]0604'!AF136</f>
        <v>238311001</v>
      </c>
      <c r="AH138">
        <f t="shared" si="21"/>
        <v>0</v>
      </c>
      <c r="AK138" s="32"/>
      <c r="AL138" s="32">
        <f t="shared" si="22"/>
        <v>0</v>
      </c>
      <c r="AM138">
        <f t="shared" si="23"/>
        <v>0</v>
      </c>
      <c r="AN138" s="32">
        <f t="shared" si="24"/>
        <v>0</v>
      </c>
    </row>
    <row r="139" spans="1:40" ht="12.75">
      <c r="A139" t="s">
        <v>181</v>
      </c>
      <c r="B139" t="s">
        <v>549</v>
      </c>
      <c r="C139">
        <v>2383</v>
      </c>
      <c r="D139">
        <v>12001</v>
      </c>
      <c r="F139">
        <v>0</v>
      </c>
      <c r="T139" t="s">
        <v>550</v>
      </c>
      <c r="U139" t="s">
        <v>245</v>
      </c>
      <c r="V139" t="s">
        <v>469</v>
      </c>
      <c r="W139" t="s">
        <v>500</v>
      </c>
      <c r="X139" t="s">
        <v>232</v>
      </c>
      <c r="Y139" t="s">
        <v>240</v>
      </c>
      <c r="AA139" t="s">
        <v>258</v>
      </c>
      <c r="AC139" t="s">
        <v>272</v>
      </c>
      <c r="AD139">
        <v>313</v>
      </c>
      <c r="AF139" t="str">
        <f t="shared" si="20"/>
        <v>238312001</v>
      </c>
      <c r="AG139" t="str">
        <f>'[8]0604'!AF137</f>
        <v>238312001</v>
      </c>
      <c r="AH139">
        <f t="shared" si="21"/>
        <v>0</v>
      </c>
      <c r="AK139" s="32"/>
      <c r="AL139" s="32">
        <f t="shared" si="22"/>
        <v>0</v>
      </c>
      <c r="AM139">
        <f t="shared" si="23"/>
        <v>0</v>
      </c>
      <c r="AN139" s="32">
        <f t="shared" si="24"/>
        <v>0</v>
      </c>
    </row>
    <row r="140" spans="1:40" ht="12.75">
      <c r="A140" t="s">
        <v>181</v>
      </c>
      <c r="B140" t="s">
        <v>551</v>
      </c>
      <c r="C140">
        <v>2409</v>
      </c>
      <c r="D140">
        <v>1001</v>
      </c>
      <c r="F140">
        <v>0</v>
      </c>
      <c r="T140" t="s">
        <v>541</v>
      </c>
      <c r="U140" t="s">
        <v>245</v>
      </c>
      <c r="V140" t="s">
        <v>469</v>
      </c>
      <c r="W140" t="s">
        <v>480</v>
      </c>
      <c r="X140" t="s">
        <v>232</v>
      </c>
      <c r="Y140" t="s">
        <v>240</v>
      </c>
      <c r="AA140" t="s">
        <v>258</v>
      </c>
      <c r="AD140">
        <v>327</v>
      </c>
      <c r="AF140" t="str">
        <f t="shared" si="20"/>
        <v>24091001</v>
      </c>
      <c r="AG140" t="str">
        <f>'[8]0604'!AF138</f>
        <v>24091001</v>
      </c>
      <c r="AH140">
        <f t="shared" si="21"/>
        <v>0</v>
      </c>
      <c r="AK140" s="32"/>
      <c r="AL140" s="32">
        <f t="shared" si="22"/>
        <v>0</v>
      </c>
      <c r="AM140">
        <f t="shared" si="23"/>
        <v>0</v>
      </c>
      <c r="AN140" s="32">
        <f t="shared" si="24"/>
        <v>0</v>
      </c>
    </row>
    <row r="141" spans="1:40" ht="12.75">
      <c r="A141" t="s">
        <v>181</v>
      </c>
      <c r="B141" t="s">
        <v>552</v>
      </c>
      <c r="C141">
        <v>50385</v>
      </c>
      <c r="D141">
        <v>1001</v>
      </c>
      <c r="F141">
        <v>24</v>
      </c>
      <c r="G141">
        <v>1022</v>
      </c>
      <c r="I141">
        <v>0.016</v>
      </c>
      <c r="J141">
        <v>0.095</v>
      </c>
      <c r="S141">
        <v>11873.2</v>
      </c>
      <c r="T141" t="s">
        <v>489</v>
      </c>
      <c r="U141" t="s">
        <v>230</v>
      </c>
      <c r="V141" t="s">
        <v>483</v>
      </c>
      <c r="W141" t="s">
        <v>553</v>
      </c>
      <c r="X141" t="s">
        <v>232</v>
      </c>
      <c r="Y141" t="s">
        <v>251</v>
      </c>
      <c r="AA141" t="s">
        <v>274</v>
      </c>
      <c r="AB141" t="s">
        <v>258</v>
      </c>
      <c r="AC141" t="s">
        <v>494</v>
      </c>
      <c r="AD141">
        <v>640</v>
      </c>
      <c r="AF141" t="str">
        <f t="shared" si="20"/>
        <v>503851001</v>
      </c>
      <c r="AG141" t="str">
        <f>'[8]0604'!AF139</f>
        <v>503851001</v>
      </c>
      <c r="AH141">
        <f t="shared" si="21"/>
        <v>0</v>
      </c>
      <c r="AJ141">
        <v>0.018</v>
      </c>
      <c r="AK141" s="32">
        <v>875.8</v>
      </c>
      <c r="AL141" s="32">
        <f t="shared" si="22"/>
        <v>1022</v>
      </c>
      <c r="AM141">
        <f t="shared" si="23"/>
        <v>0.077</v>
      </c>
      <c r="AN141" s="32">
        <f t="shared" si="24"/>
        <v>10997.400000000001</v>
      </c>
    </row>
    <row r="142" spans="1:40" ht="12.75">
      <c r="A142" t="s">
        <v>181</v>
      </c>
      <c r="B142" t="s">
        <v>552</v>
      </c>
      <c r="C142">
        <v>50385</v>
      </c>
      <c r="D142">
        <v>2001</v>
      </c>
      <c r="F142">
        <v>17.15</v>
      </c>
      <c r="G142">
        <v>690</v>
      </c>
      <c r="I142">
        <v>0.049</v>
      </c>
      <c r="J142">
        <v>0.126</v>
      </c>
      <c r="S142">
        <v>8174.08</v>
      </c>
      <c r="T142" t="s">
        <v>489</v>
      </c>
      <c r="U142" t="s">
        <v>230</v>
      </c>
      <c r="V142" t="s">
        <v>483</v>
      </c>
      <c r="W142" t="s">
        <v>553</v>
      </c>
      <c r="X142" t="s">
        <v>232</v>
      </c>
      <c r="Y142" t="s">
        <v>251</v>
      </c>
      <c r="AA142" t="s">
        <v>274</v>
      </c>
      <c r="AB142" t="s">
        <v>258</v>
      </c>
      <c r="AC142" t="s">
        <v>494</v>
      </c>
      <c r="AD142">
        <v>640</v>
      </c>
      <c r="AF142" t="str">
        <f t="shared" si="20"/>
        <v>503852001</v>
      </c>
      <c r="AG142" t="str">
        <f>'[8]0604'!AF140</f>
        <v>503852001</v>
      </c>
      <c r="AH142">
        <f t="shared" si="21"/>
        <v>0</v>
      </c>
      <c r="AK142" s="32"/>
      <c r="AL142" s="32">
        <f t="shared" si="22"/>
        <v>690</v>
      </c>
      <c r="AM142">
        <f t="shared" si="23"/>
        <v>0.126</v>
      </c>
      <c r="AN142" s="32">
        <f t="shared" si="24"/>
        <v>8174.08</v>
      </c>
    </row>
    <row r="143" spans="1:40" ht="12.75">
      <c r="A143" t="s">
        <v>181</v>
      </c>
      <c r="B143" t="s">
        <v>552</v>
      </c>
      <c r="C143">
        <v>50385</v>
      </c>
      <c r="D143">
        <v>3001</v>
      </c>
      <c r="F143">
        <v>0</v>
      </c>
      <c r="T143" t="s">
        <v>489</v>
      </c>
      <c r="U143" t="s">
        <v>230</v>
      </c>
      <c r="V143" t="s">
        <v>483</v>
      </c>
      <c r="W143" t="s">
        <v>553</v>
      </c>
      <c r="X143" t="s">
        <v>232</v>
      </c>
      <c r="Y143" t="s">
        <v>287</v>
      </c>
      <c r="AA143" t="s">
        <v>274</v>
      </c>
      <c r="AB143" t="s">
        <v>258</v>
      </c>
      <c r="AC143" t="s">
        <v>554</v>
      </c>
      <c r="AD143">
        <v>208</v>
      </c>
      <c r="AF143" t="str">
        <f t="shared" si="20"/>
        <v>503853001</v>
      </c>
      <c r="AG143" t="str">
        <f>'[8]0604'!AF141</f>
        <v>503853001</v>
      </c>
      <c r="AH143">
        <f t="shared" si="21"/>
        <v>0</v>
      </c>
      <c r="AK143" s="32"/>
      <c r="AL143" s="32">
        <f t="shared" si="22"/>
        <v>0</v>
      </c>
      <c r="AM143">
        <f t="shared" si="23"/>
        <v>0</v>
      </c>
      <c r="AN143" s="32">
        <f t="shared" si="24"/>
        <v>0</v>
      </c>
    </row>
    <row r="144" spans="1:40" ht="12.75">
      <c r="A144" t="s">
        <v>181</v>
      </c>
      <c r="B144" t="s">
        <v>555</v>
      </c>
      <c r="C144">
        <v>10308</v>
      </c>
      <c r="D144">
        <v>1001</v>
      </c>
      <c r="F144">
        <v>18.53</v>
      </c>
      <c r="G144">
        <v>1829</v>
      </c>
      <c r="I144">
        <v>0.088</v>
      </c>
      <c r="J144">
        <v>0.85</v>
      </c>
      <c r="S144">
        <v>20694.971</v>
      </c>
      <c r="T144" t="s">
        <v>285</v>
      </c>
      <c r="U144" t="s">
        <v>230</v>
      </c>
      <c r="V144" t="s">
        <v>469</v>
      </c>
      <c r="W144" t="s">
        <v>556</v>
      </c>
      <c r="X144" t="s">
        <v>232</v>
      </c>
      <c r="Y144" t="s">
        <v>251</v>
      </c>
      <c r="AA144" t="s">
        <v>274</v>
      </c>
      <c r="AC144" t="s">
        <v>242</v>
      </c>
      <c r="AD144">
        <v>1400</v>
      </c>
      <c r="AF144" t="str">
        <f t="shared" si="20"/>
        <v>103081001</v>
      </c>
      <c r="AG144" t="str">
        <f>'[8]0604'!AF142</f>
        <v>103081001</v>
      </c>
      <c r="AH144">
        <f t="shared" si="21"/>
        <v>0</v>
      </c>
      <c r="AI144">
        <v>811</v>
      </c>
      <c r="AJ144">
        <v>0.134</v>
      </c>
      <c r="AK144" s="32">
        <v>8556.336</v>
      </c>
      <c r="AL144" s="32">
        <f t="shared" si="22"/>
        <v>1018</v>
      </c>
      <c r="AM144">
        <f t="shared" si="23"/>
        <v>0.716</v>
      </c>
      <c r="AN144" s="32">
        <f t="shared" si="24"/>
        <v>12138.635000000002</v>
      </c>
    </row>
    <row r="145" spans="1:40" ht="12.75">
      <c r="A145" t="s">
        <v>181</v>
      </c>
      <c r="B145" t="s">
        <v>555</v>
      </c>
      <c r="C145">
        <v>10308</v>
      </c>
      <c r="D145">
        <v>1002</v>
      </c>
      <c r="F145">
        <v>13.95</v>
      </c>
      <c r="G145">
        <v>1285</v>
      </c>
      <c r="I145">
        <v>0.104</v>
      </c>
      <c r="J145">
        <v>0.63</v>
      </c>
      <c r="S145">
        <v>14731.825</v>
      </c>
      <c r="T145" t="s">
        <v>285</v>
      </c>
      <c r="U145" t="s">
        <v>230</v>
      </c>
      <c r="V145" t="s">
        <v>469</v>
      </c>
      <c r="W145" t="s">
        <v>556</v>
      </c>
      <c r="X145" t="s">
        <v>232</v>
      </c>
      <c r="Y145" t="s">
        <v>251</v>
      </c>
      <c r="AA145" t="s">
        <v>274</v>
      </c>
      <c r="AC145" t="s">
        <v>242</v>
      </c>
      <c r="AD145">
        <v>1400</v>
      </c>
      <c r="AF145" t="str">
        <f t="shared" si="20"/>
        <v>103081002</v>
      </c>
      <c r="AG145" t="str">
        <f>'[8]0604'!AF143</f>
        <v>103081002</v>
      </c>
      <c r="AH145">
        <f t="shared" si="21"/>
        <v>0</v>
      </c>
      <c r="AI145">
        <v>1178</v>
      </c>
      <c r="AJ145">
        <v>0.195</v>
      </c>
      <c r="AK145" s="32">
        <v>12252.934</v>
      </c>
      <c r="AL145" s="32">
        <f t="shared" si="22"/>
        <v>107</v>
      </c>
      <c r="AM145">
        <f t="shared" si="23"/>
        <v>0.435</v>
      </c>
      <c r="AN145" s="32">
        <f t="shared" si="24"/>
        <v>2478.8910000000014</v>
      </c>
    </row>
    <row r="146" spans="1:40" ht="12.75">
      <c r="A146" t="s">
        <v>181</v>
      </c>
      <c r="B146" t="s">
        <v>557</v>
      </c>
      <c r="C146">
        <v>55938</v>
      </c>
      <c r="D146" t="s">
        <v>558</v>
      </c>
      <c r="F146">
        <v>0</v>
      </c>
      <c r="T146" t="s">
        <v>505</v>
      </c>
      <c r="U146" t="s">
        <v>245</v>
      </c>
      <c r="W146" t="s">
        <v>559</v>
      </c>
      <c r="X146" t="s">
        <v>232</v>
      </c>
      <c r="Y146" t="s">
        <v>240</v>
      </c>
      <c r="AA146" t="s">
        <v>274</v>
      </c>
      <c r="AC146" t="s">
        <v>441</v>
      </c>
      <c r="AD146">
        <v>1959</v>
      </c>
      <c r="AF146" t="str">
        <f t="shared" si="20"/>
        <v>55938OPP3</v>
      </c>
      <c r="AG146" t="str">
        <f>'[8]0604'!AF144</f>
        <v>55938OPP3</v>
      </c>
      <c r="AH146">
        <f t="shared" si="21"/>
        <v>0</v>
      </c>
      <c r="AK146" s="32"/>
      <c r="AL146" s="32">
        <f t="shared" si="22"/>
        <v>0</v>
      </c>
      <c r="AM146">
        <f t="shared" si="23"/>
        <v>0</v>
      </c>
      <c r="AN146" s="32">
        <f t="shared" si="24"/>
        <v>0</v>
      </c>
    </row>
    <row r="147" spans="1:40" ht="12.75">
      <c r="A147" t="s">
        <v>181</v>
      </c>
      <c r="B147" t="s">
        <v>557</v>
      </c>
      <c r="C147">
        <v>55938</v>
      </c>
      <c r="D147" t="s">
        <v>560</v>
      </c>
      <c r="F147">
        <v>0</v>
      </c>
      <c r="T147" t="s">
        <v>505</v>
      </c>
      <c r="U147" t="s">
        <v>245</v>
      </c>
      <c r="W147" t="s">
        <v>559</v>
      </c>
      <c r="X147" t="s">
        <v>232</v>
      </c>
      <c r="Y147" t="s">
        <v>240</v>
      </c>
      <c r="AA147" t="s">
        <v>274</v>
      </c>
      <c r="AC147" t="s">
        <v>441</v>
      </c>
      <c r="AD147">
        <v>1959</v>
      </c>
      <c r="AF147" t="str">
        <f t="shared" si="20"/>
        <v>55938OPP4</v>
      </c>
      <c r="AG147" t="str">
        <f>'[8]0604'!AF145</f>
        <v>55938OPP4</v>
      </c>
      <c r="AH147">
        <f t="shared" si="21"/>
        <v>0</v>
      </c>
      <c r="AK147" s="32"/>
      <c r="AL147" s="32">
        <f t="shared" si="22"/>
        <v>0</v>
      </c>
      <c r="AM147">
        <f t="shared" si="23"/>
        <v>0</v>
      </c>
      <c r="AN147" s="32">
        <f t="shared" si="24"/>
        <v>0</v>
      </c>
    </row>
    <row r="148" spans="1:40" ht="12.75">
      <c r="A148" t="s">
        <v>181</v>
      </c>
      <c r="B148" t="s">
        <v>561</v>
      </c>
      <c r="C148">
        <v>10099</v>
      </c>
      <c r="D148">
        <v>1001</v>
      </c>
      <c r="F148">
        <v>18.55</v>
      </c>
      <c r="G148">
        <v>1537</v>
      </c>
      <c r="I148">
        <v>0.029</v>
      </c>
      <c r="J148">
        <v>0.212</v>
      </c>
      <c r="S148">
        <v>16675.995</v>
      </c>
      <c r="T148" t="s">
        <v>502</v>
      </c>
      <c r="U148" t="s">
        <v>245</v>
      </c>
      <c r="V148" t="s">
        <v>469</v>
      </c>
      <c r="W148" t="s">
        <v>562</v>
      </c>
      <c r="X148" t="s">
        <v>232</v>
      </c>
      <c r="Y148" t="s">
        <v>251</v>
      </c>
      <c r="AA148" t="s">
        <v>274</v>
      </c>
      <c r="AB148" t="s">
        <v>258</v>
      </c>
      <c r="AC148" t="s">
        <v>563</v>
      </c>
      <c r="AD148">
        <v>1325</v>
      </c>
      <c r="AF148" t="str">
        <f t="shared" si="20"/>
        <v>100991001</v>
      </c>
      <c r="AG148" t="str">
        <f>'[8]0604'!AF146</f>
        <v>100991001</v>
      </c>
      <c r="AH148">
        <f t="shared" si="21"/>
        <v>0</v>
      </c>
      <c r="AK148" s="32"/>
      <c r="AL148" s="32">
        <f t="shared" si="22"/>
        <v>1537</v>
      </c>
      <c r="AM148">
        <f t="shared" si="23"/>
        <v>0.212</v>
      </c>
      <c r="AN148" s="32">
        <f t="shared" si="24"/>
        <v>16675.995</v>
      </c>
    </row>
    <row r="149" spans="1:40" ht="12.75">
      <c r="A149" t="s">
        <v>181</v>
      </c>
      <c r="B149" t="s">
        <v>564</v>
      </c>
      <c r="C149">
        <v>50852</v>
      </c>
      <c r="D149">
        <v>2001</v>
      </c>
      <c r="F149">
        <v>24</v>
      </c>
      <c r="G149">
        <v>1182</v>
      </c>
      <c r="I149">
        <v>0.068</v>
      </c>
      <c r="J149">
        <v>0.52</v>
      </c>
      <c r="S149">
        <v>15396.1</v>
      </c>
      <c r="T149" t="s">
        <v>485</v>
      </c>
      <c r="U149" t="s">
        <v>230</v>
      </c>
      <c r="V149" t="s">
        <v>483</v>
      </c>
      <c r="W149" t="s">
        <v>565</v>
      </c>
      <c r="X149" t="s">
        <v>232</v>
      </c>
      <c r="Y149" t="s">
        <v>251</v>
      </c>
      <c r="AA149" t="s">
        <v>274</v>
      </c>
      <c r="AB149" t="s">
        <v>258</v>
      </c>
      <c r="AC149" t="s">
        <v>272</v>
      </c>
      <c r="AD149">
        <v>715</v>
      </c>
      <c r="AF149" t="str">
        <f t="shared" si="20"/>
        <v>508522001</v>
      </c>
      <c r="AG149" t="str">
        <f>'[8]0604'!AF147</f>
        <v>508522001</v>
      </c>
      <c r="AH149">
        <f t="shared" si="21"/>
        <v>0</v>
      </c>
      <c r="AK149" s="32"/>
      <c r="AL149" s="32">
        <f t="shared" si="22"/>
        <v>1182</v>
      </c>
      <c r="AM149">
        <f t="shared" si="23"/>
        <v>0.52</v>
      </c>
      <c r="AN149" s="32">
        <f t="shared" si="24"/>
        <v>15396.1</v>
      </c>
    </row>
    <row r="150" spans="1:40" ht="12.75">
      <c r="A150" t="s">
        <v>181</v>
      </c>
      <c r="B150" t="s">
        <v>502</v>
      </c>
      <c r="C150">
        <v>2410</v>
      </c>
      <c r="D150">
        <v>2001</v>
      </c>
      <c r="F150">
        <v>0</v>
      </c>
      <c r="T150" t="s">
        <v>502</v>
      </c>
      <c r="U150" t="s">
        <v>245</v>
      </c>
      <c r="V150" t="s">
        <v>469</v>
      </c>
      <c r="W150" t="s">
        <v>566</v>
      </c>
      <c r="X150" t="s">
        <v>232</v>
      </c>
      <c r="Y150" t="s">
        <v>240</v>
      </c>
      <c r="AA150" t="s">
        <v>258</v>
      </c>
      <c r="AD150">
        <v>810</v>
      </c>
      <c r="AF150" t="str">
        <f t="shared" si="20"/>
        <v>24102001</v>
      </c>
      <c r="AG150" t="str">
        <f>'[8]0604'!AF148</f>
        <v>24102001</v>
      </c>
      <c r="AH150">
        <f t="shared" si="21"/>
        <v>0</v>
      </c>
      <c r="AK150" s="32"/>
      <c r="AL150" s="32">
        <f t="shared" si="22"/>
        <v>0</v>
      </c>
      <c r="AM150">
        <f t="shared" si="23"/>
        <v>0</v>
      </c>
      <c r="AN150" s="32">
        <f t="shared" si="24"/>
        <v>0</v>
      </c>
    </row>
    <row r="151" spans="1:40" ht="12.75">
      <c r="A151" t="s">
        <v>181</v>
      </c>
      <c r="B151" t="s">
        <v>567</v>
      </c>
      <c r="C151">
        <v>2390</v>
      </c>
      <c r="D151">
        <v>12001</v>
      </c>
      <c r="F151">
        <v>0</v>
      </c>
      <c r="T151" t="s">
        <v>285</v>
      </c>
      <c r="U151" t="s">
        <v>245</v>
      </c>
      <c r="V151" t="s">
        <v>469</v>
      </c>
      <c r="W151" t="s">
        <v>520</v>
      </c>
      <c r="X151" t="s">
        <v>232</v>
      </c>
      <c r="Y151" t="s">
        <v>240</v>
      </c>
      <c r="AA151" t="s">
        <v>274</v>
      </c>
      <c r="AB151" t="s">
        <v>258</v>
      </c>
      <c r="AC151" t="s">
        <v>272</v>
      </c>
      <c r="AD151">
        <v>858</v>
      </c>
      <c r="AF151" t="str">
        <f t="shared" si="20"/>
        <v>239012001</v>
      </c>
      <c r="AG151" t="str">
        <f>'[8]0604'!AF149</f>
        <v>239012001</v>
      </c>
      <c r="AH151">
        <f t="shared" si="21"/>
        <v>0</v>
      </c>
      <c r="AK151" s="32"/>
      <c r="AL151" s="32">
        <f t="shared" si="22"/>
        <v>0</v>
      </c>
      <c r="AM151">
        <f t="shared" si="23"/>
        <v>0</v>
      </c>
      <c r="AN151" s="32">
        <f t="shared" si="24"/>
        <v>0</v>
      </c>
    </row>
    <row r="152" spans="1:40" ht="12.75">
      <c r="A152" t="s">
        <v>181</v>
      </c>
      <c r="B152" t="s">
        <v>567</v>
      </c>
      <c r="C152">
        <v>2390</v>
      </c>
      <c r="D152">
        <v>14001</v>
      </c>
      <c r="F152">
        <v>7</v>
      </c>
      <c r="G152">
        <v>234</v>
      </c>
      <c r="I152">
        <v>0.173</v>
      </c>
      <c r="J152">
        <v>0.332</v>
      </c>
      <c r="S152">
        <v>3840.1</v>
      </c>
      <c r="T152" t="s">
        <v>285</v>
      </c>
      <c r="U152" t="s">
        <v>245</v>
      </c>
      <c r="V152" t="s">
        <v>469</v>
      </c>
      <c r="W152" t="s">
        <v>520</v>
      </c>
      <c r="X152" t="s">
        <v>232</v>
      </c>
      <c r="Y152" t="s">
        <v>240</v>
      </c>
      <c r="AA152" t="s">
        <v>274</v>
      </c>
      <c r="AB152" t="s">
        <v>258</v>
      </c>
      <c r="AC152" t="s">
        <v>272</v>
      </c>
      <c r="AD152">
        <v>858</v>
      </c>
      <c r="AF152" t="str">
        <f t="shared" si="20"/>
        <v>239014001</v>
      </c>
      <c r="AG152" t="str">
        <f>'[8]0604'!AF150</f>
        <v>239014001</v>
      </c>
      <c r="AH152">
        <f t="shared" si="21"/>
        <v>0</v>
      </c>
      <c r="AK152" s="32"/>
      <c r="AL152" s="32">
        <f t="shared" si="22"/>
        <v>234</v>
      </c>
      <c r="AM152">
        <f t="shared" si="23"/>
        <v>0.332</v>
      </c>
      <c r="AN152" s="32">
        <f t="shared" si="24"/>
        <v>3840.1</v>
      </c>
    </row>
    <row r="153" spans="1:40" ht="12.75">
      <c r="A153" t="s">
        <v>181</v>
      </c>
      <c r="B153" t="s">
        <v>567</v>
      </c>
      <c r="C153">
        <v>2390</v>
      </c>
      <c r="D153">
        <v>15001</v>
      </c>
      <c r="F153">
        <v>6</v>
      </c>
      <c r="G153">
        <v>225</v>
      </c>
      <c r="I153">
        <v>0.173</v>
      </c>
      <c r="J153">
        <v>0.317</v>
      </c>
      <c r="S153">
        <v>3660.4</v>
      </c>
      <c r="T153" t="s">
        <v>285</v>
      </c>
      <c r="U153" t="s">
        <v>245</v>
      </c>
      <c r="V153" t="s">
        <v>469</v>
      </c>
      <c r="W153" t="s">
        <v>520</v>
      </c>
      <c r="X153" t="s">
        <v>232</v>
      </c>
      <c r="Y153" t="s">
        <v>240</v>
      </c>
      <c r="AA153" t="s">
        <v>274</v>
      </c>
      <c r="AB153" t="s">
        <v>258</v>
      </c>
      <c r="AC153" t="s">
        <v>272</v>
      </c>
      <c r="AD153">
        <v>858</v>
      </c>
      <c r="AF153" t="str">
        <f t="shared" si="20"/>
        <v>239015001</v>
      </c>
      <c r="AG153" t="str">
        <f>'[8]0604'!AF151</f>
        <v>239015001</v>
      </c>
      <c r="AH153">
        <f t="shared" si="21"/>
        <v>0</v>
      </c>
      <c r="AK153" s="32"/>
      <c r="AL153" s="32">
        <f t="shared" si="22"/>
        <v>225</v>
      </c>
      <c r="AM153">
        <f t="shared" si="23"/>
        <v>0.317</v>
      </c>
      <c r="AN153" s="32">
        <f t="shared" si="24"/>
        <v>3660.4</v>
      </c>
    </row>
    <row r="154" spans="1:40" ht="12.75">
      <c r="A154" t="s">
        <v>181</v>
      </c>
      <c r="B154" t="s">
        <v>567</v>
      </c>
      <c r="C154">
        <v>2390</v>
      </c>
      <c r="D154">
        <v>16001</v>
      </c>
      <c r="F154">
        <v>0</v>
      </c>
      <c r="T154" t="s">
        <v>285</v>
      </c>
      <c r="U154" t="s">
        <v>245</v>
      </c>
      <c r="V154" t="s">
        <v>469</v>
      </c>
      <c r="W154" t="s">
        <v>520</v>
      </c>
      <c r="X154" t="s">
        <v>232</v>
      </c>
      <c r="Y154" t="s">
        <v>240</v>
      </c>
      <c r="AA154" t="s">
        <v>274</v>
      </c>
      <c r="AB154" t="s">
        <v>258</v>
      </c>
      <c r="AC154" t="s">
        <v>272</v>
      </c>
      <c r="AD154">
        <v>858</v>
      </c>
      <c r="AF154" t="str">
        <f t="shared" si="20"/>
        <v>239016001</v>
      </c>
      <c r="AG154" t="str">
        <f>'[8]0604'!AF152</f>
        <v>239016001</v>
      </c>
      <c r="AH154">
        <f t="shared" si="21"/>
        <v>0</v>
      </c>
      <c r="AK154" s="32"/>
      <c r="AL154" s="32">
        <f t="shared" si="22"/>
        <v>0</v>
      </c>
      <c r="AM154">
        <f t="shared" si="23"/>
        <v>0</v>
      </c>
      <c r="AN154" s="32">
        <f t="shared" si="24"/>
        <v>0</v>
      </c>
    </row>
    <row r="155" spans="1:40" ht="12.75">
      <c r="A155" t="s">
        <v>181</v>
      </c>
      <c r="B155" t="s">
        <v>568</v>
      </c>
      <c r="C155">
        <v>2411</v>
      </c>
      <c r="D155">
        <v>1</v>
      </c>
      <c r="F155">
        <v>0</v>
      </c>
      <c r="T155" t="s">
        <v>285</v>
      </c>
      <c r="U155" t="s">
        <v>245</v>
      </c>
      <c r="V155" t="s">
        <v>469</v>
      </c>
      <c r="W155" t="s">
        <v>480</v>
      </c>
      <c r="X155" t="s">
        <v>232</v>
      </c>
      <c r="Y155" t="s">
        <v>261</v>
      </c>
      <c r="Z155" t="s">
        <v>336</v>
      </c>
      <c r="AA155" t="s">
        <v>241</v>
      </c>
      <c r="AB155" t="s">
        <v>274</v>
      </c>
      <c r="AD155">
        <v>1550</v>
      </c>
      <c r="AF155" t="str">
        <f t="shared" si="20"/>
        <v>24111</v>
      </c>
      <c r="AG155" t="str">
        <f>'[8]0604'!AF153</f>
        <v>24111</v>
      </c>
      <c r="AH155">
        <f t="shared" si="21"/>
        <v>0</v>
      </c>
      <c r="AK155" s="32"/>
      <c r="AL155" s="32">
        <f t="shared" si="22"/>
        <v>0</v>
      </c>
      <c r="AM155">
        <f t="shared" si="23"/>
        <v>0</v>
      </c>
      <c r="AN155" s="32">
        <f t="shared" si="24"/>
        <v>0</v>
      </c>
    </row>
    <row r="156" spans="1:40" ht="12.75">
      <c r="A156" t="s">
        <v>181</v>
      </c>
      <c r="B156" t="s">
        <v>568</v>
      </c>
      <c r="C156">
        <v>2411</v>
      </c>
      <c r="D156">
        <v>12001</v>
      </c>
      <c r="F156">
        <v>0</v>
      </c>
      <c r="T156" t="s">
        <v>285</v>
      </c>
      <c r="U156" t="s">
        <v>245</v>
      </c>
      <c r="V156" t="s">
        <v>469</v>
      </c>
      <c r="W156" t="s">
        <v>480</v>
      </c>
      <c r="X156" t="s">
        <v>232</v>
      </c>
      <c r="Y156" t="s">
        <v>240</v>
      </c>
      <c r="AA156" t="s">
        <v>258</v>
      </c>
      <c r="AD156">
        <v>2304</v>
      </c>
      <c r="AF156" t="str">
        <f t="shared" si="20"/>
        <v>241112001</v>
      </c>
      <c r="AG156" t="str">
        <f>'[8]0604'!AF154</f>
        <v>241112001</v>
      </c>
      <c r="AH156">
        <f t="shared" si="21"/>
        <v>0</v>
      </c>
      <c r="AI156">
        <v>822</v>
      </c>
      <c r="AJ156">
        <v>1.263</v>
      </c>
      <c r="AK156" s="32">
        <v>12986.97</v>
      </c>
      <c r="AL156" s="32">
        <f t="shared" si="22"/>
        <v>-822</v>
      </c>
      <c r="AM156">
        <f t="shared" si="23"/>
        <v>-1.263</v>
      </c>
      <c r="AN156" s="32">
        <f t="shared" si="24"/>
        <v>-12986.97</v>
      </c>
    </row>
    <row r="157" spans="1:40" ht="12.75">
      <c r="A157" t="s">
        <v>181</v>
      </c>
      <c r="B157" t="s">
        <v>568</v>
      </c>
      <c r="C157">
        <v>2411</v>
      </c>
      <c r="D157">
        <v>2</v>
      </c>
      <c r="F157">
        <v>24</v>
      </c>
      <c r="G157">
        <v>1598</v>
      </c>
      <c r="I157">
        <v>0.187</v>
      </c>
      <c r="J157">
        <v>1.685</v>
      </c>
      <c r="S157">
        <v>18226.2</v>
      </c>
      <c r="T157" t="s">
        <v>285</v>
      </c>
      <c r="U157" t="s">
        <v>245</v>
      </c>
      <c r="V157" t="s">
        <v>469</v>
      </c>
      <c r="W157" t="s">
        <v>480</v>
      </c>
      <c r="X157" t="s">
        <v>232</v>
      </c>
      <c r="Y157" t="s">
        <v>261</v>
      </c>
      <c r="Z157" t="s">
        <v>336</v>
      </c>
      <c r="AA157" t="s">
        <v>241</v>
      </c>
      <c r="AB157" t="s">
        <v>274</v>
      </c>
      <c r="AD157">
        <v>1725</v>
      </c>
      <c r="AF157" t="str">
        <f t="shared" si="20"/>
        <v>24112</v>
      </c>
      <c r="AG157" t="str">
        <f>'[8]0604'!AF155</f>
        <v>24112</v>
      </c>
      <c r="AH157">
        <f t="shared" si="21"/>
        <v>0</v>
      </c>
      <c r="AI157">
        <v>934</v>
      </c>
      <c r="AJ157">
        <v>1.164</v>
      </c>
      <c r="AK157" s="32">
        <v>13717.544</v>
      </c>
      <c r="AL157" s="32">
        <f t="shared" si="22"/>
        <v>664</v>
      </c>
      <c r="AM157">
        <f t="shared" si="23"/>
        <v>0.5210000000000001</v>
      </c>
      <c r="AN157" s="32">
        <f t="shared" si="24"/>
        <v>4508.656000000001</v>
      </c>
    </row>
    <row r="158" spans="1:40" ht="12.75">
      <c r="A158" t="s">
        <v>181</v>
      </c>
      <c r="B158" t="s">
        <v>568</v>
      </c>
      <c r="C158">
        <v>2411</v>
      </c>
      <c r="D158">
        <v>3</v>
      </c>
      <c r="F158">
        <v>19.97</v>
      </c>
      <c r="G158">
        <v>1444</v>
      </c>
      <c r="I158">
        <v>0.235</v>
      </c>
      <c r="J158">
        <v>2.38</v>
      </c>
      <c r="S158">
        <v>19610.798</v>
      </c>
      <c r="T158" t="s">
        <v>285</v>
      </c>
      <c r="U158" t="s">
        <v>245</v>
      </c>
      <c r="V158" t="s">
        <v>469</v>
      </c>
      <c r="W158" t="s">
        <v>480</v>
      </c>
      <c r="X158" t="s">
        <v>232</v>
      </c>
      <c r="Y158" t="s">
        <v>261</v>
      </c>
      <c r="Z158" t="s">
        <v>336</v>
      </c>
      <c r="AA158" t="s">
        <v>241</v>
      </c>
      <c r="AB158" t="s">
        <v>274</v>
      </c>
      <c r="AD158">
        <v>1600</v>
      </c>
      <c r="AF158" t="str">
        <f t="shared" si="20"/>
        <v>24113</v>
      </c>
      <c r="AG158" t="str">
        <f>'[8]0604'!AF156</f>
        <v>24113</v>
      </c>
      <c r="AH158">
        <f t="shared" si="21"/>
        <v>0</v>
      </c>
      <c r="AK158" s="32"/>
      <c r="AL158" s="32">
        <f t="shared" si="22"/>
        <v>1444</v>
      </c>
      <c r="AM158">
        <f t="shared" si="23"/>
        <v>2.38</v>
      </c>
      <c r="AN158" s="32">
        <f t="shared" si="24"/>
        <v>19610.798</v>
      </c>
    </row>
    <row r="159" spans="1:40" ht="12.75">
      <c r="A159" t="s">
        <v>181</v>
      </c>
      <c r="B159" t="s">
        <v>568</v>
      </c>
      <c r="C159">
        <v>2411</v>
      </c>
      <c r="D159">
        <v>4</v>
      </c>
      <c r="F159">
        <v>18.24</v>
      </c>
      <c r="G159">
        <v>1279</v>
      </c>
      <c r="I159">
        <v>0.224</v>
      </c>
      <c r="J159">
        <v>2.286</v>
      </c>
      <c r="S159">
        <v>19499.827</v>
      </c>
      <c r="T159" t="s">
        <v>285</v>
      </c>
      <c r="U159" t="s">
        <v>245</v>
      </c>
      <c r="V159" t="s">
        <v>469</v>
      </c>
      <c r="W159" t="s">
        <v>480</v>
      </c>
      <c r="X159" t="s">
        <v>232</v>
      </c>
      <c r="Y159" t="s">
        <v>261</v>
      </c>
      <c r="Z159" t="s">
        <v>336</v>
      </c>
      <c r="AA159" t="s">
        <v>241</v>
      </c>
      <c r="AB159" t="s">
        <v>274</v>
      </c>
      <c r="AD159">
        <v>1700</v>
      </c>
      <c r="AF159" t="str">
        <f t="shared" si="20"/>
        <v>24114</v>
      </c>
      <c r="AG159" t="str">
        <f>'[8]0604'!AF157</f>
        <v>24114</v>
      </c>
      <c r="AH159">
        <f t="shared" si="21"/>
        <v>0</v>
      </c>
      <c r="AK159" s="32"/>
      <c r="AL159" s="32">
        <f t="shared" si="22"/>
        <v>1279</v>
      </c>
      <c r="AM159">
        <f t="shared" si="23"/>
        <v>2.286</v>
      </c>
      <c r="AN159" s="32">
        <f t="shared" si="24"/>
        <v>19499.827</v>
      </c>
    </row>
    <row r="160" spans="1:40" ht="12.75">
      <c r="A160" t="s">
        <v>181</v>
      </c>
      <c r="B160" t="s">
        <v>569</v>
      </c>
      <c r="C160">
        <v>7288</v>
      </c>
      <c r="D160">
        <v>1</v>
      </c>
      <c r="F160">
        <v>12.85</v>
      </c>
      <c r="G160">
        <v>804</v>
      </c>
      <c r="I160">
        <v>0.077</v>
      </c>
      <c r="J160">
        <v>0.43</v>
      </c>
      <c r="S160">
        <v>10907.963</v>
      </c>
      <c r="T160" t="s">
        <v>499</v>
      </c>
      <c r="U160" t="s">
        <v>245</v>
      </c>
      <c r="V160" t="s">
        <v>469</v>
      </c>
      <c r="W160" t="s">
        <v>474</v>
      </c>
      <c r="X160" t="s">
        <v>232</v>
      </c>
      <c r="Y160" t="s">
        <v>240</v>
      </c>
      <c r="AA160" t="s">
        <v>258</v>
      </c>
      <c r="AB160" t="s">
        <v>274</v>
      </c>
      <c r="AC160" t="s">
        <v>272</v>
      </c>
      <c r="AD160">
        <v>1032</v>
      </c>
      <c r="AF160" t="str">
        <f t="shared" si="20"/>
        <v>72881</v>
      </c>
      <c r="AG160" t="str">
        <f>'[8]0604'!AF158</f>
        <v>72881</v>
      </c>
      <c r="AH160">
        <f t="shared" si="21"/>
        <v>0</v>
      </c>
      <c r="AK160" s="32"/>
      <c r="AL160" s="32">
        <f t="shared" si="22"/>
        <v>804</v>
      </c>
      <c r="AM160">
        <f t="shared" si="23"/>
        <v>0.43</v>
      </c>
      <c r="AN160" s="32">
        <f t="shared" si="24"/>
        <v>10907.963</v>
      </c>
    </row>
    <row r="161" spans="1:40" ht="12.75">
      <c r="A161" t="s">
        <v>181</v>
      </c>
      <c r="B161" t="s">
        <v>570</v>
      </c>
      <c r="C161">
        <v>50561</v>
      </c>
      <c r="D161">
        <v>1</v>
      </c>
      <c r="F161">
        <v>13.5</v>
      </c>
      <c r="G161">
        <v>1125</v>
      </c>
      <c r="I161">
        <v>0.036</v>
      </c>
      <c r="J161">
        <v>0.155</v>
      </c>
      <c r="S161">
        <v>10561.9</v>
      </c>
      <c r="T161" t="s">
        <v>541</v>
      </c>
      <c r="U161" t="s">
        <v>230</v>
      </c>
      <c r="V161" t="s">
        <v>469</v>
      </c>
      <c r="W161" t="s">
        <v>571</v>
      </c>
      <c r="X161" t="s">
        <v>232</v>
      </c>
      <c r="Y161" t="s">
        <v>251</v>
      </c>
      <c r="AA161" t="s">
        <v>274</v>
      </c>
      <c r="AB161" t="s">
        <v>258</v>
      </c>
      <c r="AC161" t="s">
        <v>517</v>
      </c>
      <c r="AD161">
        <v>1675</v>
      </c>
      <c r="AF161" t="str">
        <f t="shared" si="20"/>
        <v>505611</v>
      </c>
      <c r="AG161" t="str">
        <f>'[8]0604'!AF159</f>
        <v>505611</v>
      </c>
      <c r="AH161">
        <f t="shared" si="21"/>
        <v>0</v>
      </c>
      <c r="AI161">
        <v>1400</v>
      </c>
      <c r="AJ161">
        <v>0.733</v>
      </c>
      <c r="AK161" s="32">
        <v>13886.7</v>
      </c>
      <c r="AL161" s="32">
        <f t="shared" si="22"/>
        <v>-275</v>
      </c>
      <c r="AM161">
        <f t="shared" si="23"/>
        <v>-0.578</v>
      </c>
      <c r="AN161" s="32">
        <f t="shared" si="24"/>
        <v>-3324.800000000001</v>
      </c>
    </row>
    <row r="162" spans="1:40" ht="12.75">
      <c r="A162" t="s">
        <v>181</v>
      </c>
      <c r="B162" t="s">
        <v>570</v>
      </c>
      <c r="C162">
        <v>50561</v>
      </c>
      <c r="D162">
        <v>2</v>
      </c>
      <c r="F162">
        <v>24</v>
      </c>
      <c r="G162">
        <v>2158</v>
      </c>
      <c r="I162">
        <v>0.06</v>
      </c>
      <c r="J162">
        <v>0.616</v>
      </c>
      <c r="S162">
        <v>20428.5</v>
      </c>
      <c r="T162" t="s">
        <v>541</v>
      </c>
      <c r="U162" t="s">
        <v>230</v>
      </c>
      <c r="V162" t="s">
        <v>469</v>
      </c>
      <c r="W162" t="s">
        <v>571</v>
      </c>
      <c r="X162" t="s">
        <v>232</v>
      </c>
      <c r="Y162" t="s">
        <v>251</v>
      </c>
      <c r="AA162" t="s">
        <v>274</v>
      </c>
      <c r="AB162" t="s">
        <v>258</v>
      </c>
      <c r="AC162" t="s">
        <v>517</v>
      </c>
      <c r="AD162">
        <v>1675</v>
      </c>
      <c r="AF162" t="str">
        <f t="shared" si="20"/>
        <v>505612</v>
      </c>
      <c r="AG162" t="str">
        <f>'[8]0604'!AF160</f>
        <v>505612</v>
      </c>
      <c r="AH162">
        <f t="shared" si="21"/>
        <v>0</v>
      </c>
      <c r="AK162" s="32"/>
      <c r="AL162" s="32">
        <f t="shared" si="22"/>
        <v>2158</v>
      </c>
      <c r="AM162">
        <f t="shared" si="23"/>
        <v>0.616</v>
      </c>
      <c r="AN162" s="32">
        <f t="shared" si="24"/>
        <v>20428.5</v>
      </c>
    </row>
    <row r="163" spans="1:40" ht="12.75">
      <c r="A163" t="s">
        <v>181</v>
      </c>
      <c r="B163" t="s">
        <v>572</v>
      </c>
      <c r="C163">
        <v>50628</v>
      </c>
      <c r="D163">
        <v>749001</v>
      </c>
      <c r="F163">
        <v>24</v>
      </c>
      <c r="G163">
        <v>1275</v>
      </c>
      <c r="I163">
        <v>0.144</v>
      </c>
      <c r="J163">
        <v>0.841</v>
      </c>
      <c r="S163">
        <v>11636.7</v>
      </c>
      <c r="T163" t="s">
        <v>541</v>
      </c>
      <c r="U163" t="s">
        <v>350</v>
      </c>
      <c r="V163" t="s">
        <v>573</v>
      </c>
      <c r="W163" t="s">
        <v>574</v>
      </c>
      <c r="X163" t="s">
        <v>232</v>
      </c>
      <c r="Y163" t="s">
        <v>251</v>
      </c>
      <c r="AA163" t="s">
        <v>575</v>
      </c>
      <c r="AB163" t="s">
        <v>258</v>
      </c>
      <c r="AD163">
        <v>645</v>
      </c>
      <c r="AF163" t="str">
        <f aca="true" t="shared" si="25" ref="AF163:AF168">C163&amp;D163</f>
        <v>50628749001</v>
      </c>
      <c r="AG163" t="str">
        <f>'[8]0604'!AF161</f>
        <v>50628749001</v>
      </c>
      <c r="AH163">
        <f aca="true" t="shared" si="26" ref="AH163:AH168">IF(AF163=AG163,)</f>
        <v>0</v>
      </c>
      <c r="AK163" s="32"/>
      <c r="AL163" s="32">
        <f aca="true" t="shared" si="27" ref="AL163:AL168">G163-AI163</f>
        <v>1275</v>
      </c>
      <c r="AM163">
        <f aca="true" t="shared" si="28" ref="AM163:AM168">J163-AJ163</f>
        <v>0.841</v>
      </c>
      <c r="AN163" s="32">
        <f aca="true" t="shared" si="29" ref="AN163:AN168">S163-AK163</f>
        <v>11636.7</v>
      </c>
    </row>
    <row r="164" spans="1:40" ht="12.75">
      <c r="A164" t="s">
        <v>181</v>
      </c>
      <c r="B164" t="s">
        <v>576</v>
      </c>
      <c r="C164">
        <v>2385</v>
      </c>
      <c r="D164">
        <v>9001</v>
      </c>
      <c r="F164">
        <v>6</v>
      </c>
      <c r="G164">
        <v>174</v>
      </c>
      <c r="I164">
        <v>0.295</v>
      </c>
      <c r="J164">
        <v>0.41</v>
      </c>
      <c r="S164">
        <v>2782</v>
      </c>
      <c r="T164" t="s">
        <v>285</v>
      </c>
      <c r="U164" t="s">
        <v>245</v>
      </c>
      <c r="V164" t="s">
        <v>469</v>
      </c>
      <c r="W164" t="s">
        <v>520</v>
      </c>
      <c r="X164" t="s">
        <v>232</v>
      </c>
      <c r="Y164" t="s">
        <v>240</v>
      </c>
      <c r="AA164" t="s">
        <v>258</v>
      </c>
      <c r="AC164" t="s">
        <v>272</v>
      </c>
      <c r="AD164">
        <v>830</v>
      </c>
      <c r="AF164" t="str">
        <f t="shared" si="25"/>
        <v>23859001</v>
      </c>
      <c r="AG164" t="str">
        <f>'[8]0604'!AF162</f>
        <v>23859001</v>
      </c>
      <c r="AH164">
        <f t="shared" si="26"/>
        <v>0</v>
      </c>
      <c r="AL164" s="32">
        <f t="shared" si="27"/>
        <v>174</v>
      </c>
      <c r="AM164">
        <f t="shared" si="28"/>
        <v>0.41</v>
      </c>
      <c r="AN164" s="32">
        <f t="shared" si="29"/>
        <v>2782</v>
      </c>
    </row>
    <row r="165" spans="1:40" ht="12.75">
      <c r="A165" t="s">
        <v>181</v>
      </c>
      <c r="B165" t="s">
        <v>576</v>
      </c>
      <c r="C165">
        <v>2385</v>
      </c>
      <c r="D165">
        <v>10001</v>
      </c>
      <c r="F165">
        <v>7</v>
      </c>
      <c r="G165">
        <v>207</v>
      </c>
      <c r="I165">
        <v>0.295</v>
      </c>
      <c r="J165">
        <v>0.502</v>
      </c>
      <c r="S165">
        <v>3402.5</v>
      </c>
      <c r="T165" t="s">
        <v>285</v>
      </c>
      <c r="U165" t="s">
        <v>245</v>
      </c>
      <c r="V165" t="s">
        <v>469</v>
      </c>
      <c r="W165" t="s">
        <v>520</v>
      </c>
      <c r="X165" t="s">
        <v>232</v>
      </c>
      <c r="Y165" t="s">
        <v>240</v>
      </c>
      <c r="AA165" t="s">
        <v>258</v>
      </c>
      <c r="AC165" t="s">
        <v>272</v>
      </c>
      <c r="AD165">
        <v>830</v>
      </c>
      <c r="AF165" t="str">
        <f t="shared" si="25"/>
        <v>238510001</v>
      </c>
      <c r="AG165" t="str">
        <f>'[8]0604'!AF163</f>
        <v>238510001</v>
      </c>
      <c r="AH165">
        <f t="shared" si="26"/>
        <v>0</v>
      </c>
      <c r="AL165" s="32">
        <f t="shared" si="27"/>
        <v>207</v>
      </c>
      <c r="AM165">
        <f t="shared" si="28"/>
        <v>0.502</v>
      </c>
      <c r="AN165" s="32">
        <f t="shared" si="29"/>
        <v>3402.5</v>
      </c>
    </row>
    <row r="166" spans="1:40" ht="12.75">
      <c r="A166" t="s">
        <v>181</v>
      </c>
      <c r="B166" t="s">
        <v>576</v>
      </c>
      <c r="C166">
        <v>2385</v>
      </c>
      <c r="D166">
        <v>11001</v>
      </c>
      <c r="F166">
        <v>0</v>
      </c>
      <c r="T166" t="s">
        <v>285</v>
      </c>
      <c r="U166" t="s">
        <v>245</v>
      </c>
      <c r="V166" t="s">
        <v>469</v>
      </c>
      <c r="W166" t="s">
        <v>520</v>
      </c>
      <c r="X166" t="s">
        <v>232</v>
      </c>
      <c r="Y166" t="s">
        <v>240</v>
      </c>
      <c r="AA166" t="s">
        <v>258</v>
      </c>
      <c r="AC166" t="s">
        <v>272</v>
      </c>
      <c r="AD166">
        <v>830</v>
      </c>
      <c r="AF166" t="str">
        <f t="shared" si="25"/>
        <v>238511001</v>
      </c>
      <c r="AG166" t="str">
        <f>'[8]0604'!AF164</f>
        <v>238511001</v>
      </c>
      <c r="AH166">
        <f t="shared" si="26"/>
        <v>0</v>
      </c>
      <c r="AL166" s="32">
        <f t="shared" si="27"/>
        <v>0</v>
      </c>
      <c r="AM166">
        <f t="shared" si="28"/>
        <v>0</v>
      </c>
      <c r="AN166" s="32">
        <f t="shared" si="29"/>
        <v>0</v>
      </c>
    </row>
    <row r="167" spans="1:40" ht="12.75">
      <c r="A167" t="s">
        <v>181</v>
      </c>
      <c r="B167" t="s">
        <v>576</v>
      </c>
      <c r="C167">
        <v>2385</v>
      </c>
      <c r="D167">
        <v>12001</v>
      </c>
      <c r="F167">
        <v>6</v>
      </c>
      <c r="G167">
        <v>159</v>
      </c>
      <c r="I167">
        <v>0.295</v>
      </c>
      <c r="J167">
        <v>0.407</v>
      </c>
      <c r="S167">
        <v>2757.8</v>
      </c>
      <c r="T167" t="s">
        <v>285</v>
      </c>
      <c r="U167" t="s">
        <v>245</v>
      </c>
      <c r="V167" t="s">
        <v>469</v>
      </c>
      <c r="W167" t="s">
        <v>520</v>
      </c>
      <c r="X167" t="s">
        <v>232</v>
      </c>
      <c r="Y167" t="s">
        <v>240</v>
      </c>
      <c r="AA167" t="s">
        <v>258</v>
      </c>
      <c r="AC167" t="s">
        <v>272</v>
      </c>
      <c r="AD167">
        <v>830</v>
      </c>
      <c r="AF167" t="str">
        <f t="shared" si="25"/>
        <v>238512001</v>
      </c>
      <c r="AG167" t="str">
        <f>'[8]0604'!AF165</f>
        <v>238512001</v>
      </c>
      <c r="AH167">
        <f t="shared" si="26"/>
        <v>0</v>
      </c>
      <c r="AL167" s="32">
        <f t="shared" si="27"/>
        <v>159</v>
      </c>
      <c r="AM167">
        <f t="shared" si="28"/>
        <v>0.407</v>
      </c>
      <c r="AN167" s="32">
        <f t="shared" si="29"/>
        <v>2757.8</v>
      </c>
    </row>
    <row r="168" spans="1:40" ht="12.75">
      <c r="A168" t="s">
        <v>181</v>
      </c>
      <c r="B168" t="s">
        <v>577</v>
      </c>
      <c r="C168">
        <v>6776</v>
      </c>
      <c r="D168">
        <v>2001</v>
      </c>
      <c r="F168">
        <v>4.08</v>
      </c>
      <c r="G168">
        <v>89</v>
      </c>
      <c r="I168">
        <v>0.466</v>
      </c>
      <c r="J168" s="26">
        <v>0.259</v>
      </c>
      <c r="S168">
        <v>1573.2</v>
      </c>
      <c r="T168" t="s">
        <v>499</v>
      </c>
      <c r="U168" t="s">
        <v>245</v>
      </c>
      <c r="V168" t="s">
        <v>469</v>
      </c>
      <c r="W168" t="s">
        <v>523</v>
      </c>
      <c r="X168" t="s">
        <v>232</v>
      </c>
      <c r="Y168" t="s">
        <v>240</v>
      </c>
      <c r="AA168" t="s">
        <v>258</v>
      </c>
      <c r="AC168" t="s">
        <v>272</v>
      </c>
      <c r="AD168">
        <v>450</v>
      </c>
      <c r="AF168" t="str">
        <f t="shared" si="25"/>
        <v>67762001</v>
      </c>
      <c r="AG168" t="str">
        <f>'[8]0604'!AF166</f>
        <v>67762001</v>
      </c>
      <c r="AH168">
        <f t="shared" si="26"/>
        <v>0</v>
      </c>
      <c r="AL168" s="34">
        <f t="shared" si="27"/>
        <v>89</v>
      </c>
      <c r="AM168" s="26">
        <f t="shared" si="28"/>
        <v>0.259</v>
      </c>
      <c r="AN168" s="34">
        <f t="shared" si="29"/>
        <v>1573.2</v>
      </c>
    </row>
    <row r="169" spans="10:40" ht="12.75">
      <c r="J169" s="16">
        <f>SUM(J3:J168)</f>
        <v>162.95300000000003</v>
      </c>
      <c r="AI169" s="32">
        <f aca="true" t="shared" si="30" ref="AI169:AN169">SUM(AI3:AI168)</f>
        <v>48882</v>
      </c>
      <c r="AJ169" s="47">
        <f t="shared" si="30"/>
        <v>51.753999999999984</v>
      </c>
      <c r="AK169" s="32">
        <f t="shared" si="30"/>
        <v>630419.3109999996</v>
      </c>
      <c r="AL169" s="32">
        <f t="shared" si="30"/>
        <v>99069</v>
      </c>
      <c r="AM169" s="47">
        <f t="shared" si="30"/>
        <v>111.19899999999994</v>
      </c>
      <c r="AN169" s="32">
        <f t="shared" si="30"/>
        <v>1071101.3189999992</v>
      </c>
    </row>
    <row r="175" ht="12.75">
      <c r="B175" s="55" t="s">
        <v>199</v>
      </c>
    </row>
    <row r="176" spans="1:40" ht="12.75">
      <c r="A176" t="s">
        <v>181</v>
      </c>
      <c r="B176" t="s">
        <v>477</v>
      </c>
      <c r="C176">
        <v>2397</v>
      </c>
      <c r="D176" t="s">
        <v>481</v>
      </c>
      <c r="F176">
        <v>3</v>
      </c>
      <c r="G176">
        <v>25</v>
      </c>
      <c r="I176">
        <v>1.2</v>
      </c>
      <c r="J176">
        <v>0.285</v>
      </c>
      <c r="K176" s="56">
        <f aca="true" t="shared" si="31" ref="K176:K185">J176*0.6</f>
        <v>0.17099999999999999</v>
      </c>
      <c r="L176" s="57">
        <f aca="true" t="shared" si="32" ref="L176:L207">$J176-K176</f>
        <v>0.11399999999999999</v>
      </c>
      <c r="M176" s="58">
        <f aca="true" t="shared" si="33" ref="M176:M207">S176*0.085/2000</f>
        <v>0.02014925</v>
      </c>
      <c r="N176" s="57">
        <f aca="true" t="shared" si="34" ref="N176:N207">$J176-M176</f>
        <v>0.26485074999999997</v>
      </c>
      <c r="S176">
        <v>474.1</v>
      </c>
      <c r="T176" t="s">
        <v>479</v>
      </c>
      <c r="U176" t="s">
        <v>245</v>
      </c>
      <c r="V176" t="s">
        <v>469</v>
      </c>
      <c r="W176" t="s">
        <v>480</v>
      </c>
      <c r="X176" t="s">
        <v>232</v>
      </c>
      <c r="Y176" t="s">
        <v>240</v>
      </c>
      <c r="AA176" t="s">
        <v>258</v>
      </c>
      <c r="AD176">
        <v>405</v>
      </c>
      <c r="AF176" t="s">
        <v>578</v>
      </c>
      <c r="AG176" t="s">
        <v>578</v>
      </c>
      <c r="AH176">
        <v>0</v>
      </c>
      <c r="AL176" s="32">
        <v>25</v>
      </c>
      <c r="AM176">
        <v>0.285</v>
      </c>
      <c r="AN176" s="32">
        <v>474.1</v>
      </c>
    </row>
    <row r="177" spans="1:40" ht="12.75">
      <c r="A177" t="s">
        <v>181</v>
      </c>
      <c r="B177" t="s">
        <v>485</v>
      </c>
      <c r="C177">
        <v>2398</v>
      </c>
      <c r="D177">
        <v>3001</v>
      </c>
      <c r="F177">
        <v>4</v>
      </c>
      <c r="G177">
        <v>35</v>
      </c>
      <c r="I177">
        <v>0.7</v>
      </c>
      <c r="J177">
        <v>0.259</v>
      </c>
      <c r="K177" s="56">
        <f t="shared" si="31"/>
        <v>0.1554</v>
      </c>
      <c r="L177" s="57">
        <f t="shared" si="32"/>
        <v>0.1036</v>
      </c>
      <c r="M177" s="58">
        <f t="shared" si="33"/>
        <v>0.0314245</v>
      </c>
      <c r="N177" s="57">
        <f t="shared" si="34"/>
        <v>0.22757550000000001</v>
      </c>
      <c r="S177">
        <v>739.4</v>
      </c>
      <c r="T177" t="s">
        <v>485</v>
      </c>
      <c r="U177" t="s">
        <v>245</v>
      </c>
      <c r="V177" t="s">
        <v>469</v>
      </c>
      <c r="W177" t="s">
        <v>480</v>
      </c>
      <c r="X177" t="s">
        <v>232</v>
      </c>
      <c r="Y177" t="s">
        <v>240</v>
      </c>
      <c r="AA177" t="s">
        <v>274</v>
      </c>
      <c r="AD177">
        <v>327</v>
      </c>
      <c r="AF177" t="s">
        <v>579</v>
      </c>
      <c r="AG177" t="s">
        <v>579</v>
      </c>
      <c r="AH177">
        <v>0</v>
      </c>
      <c r="AK177" s="32"/>
      <c r="AL177" s="32">
        <v>35</v>
      </c>
      <c r="AM177">
        <v>0.259</v>
      </c>
      <c r="AN177" s="32">
        <v>739.4</v>
      </c>
    </row>
    <row r="178" spans="1:40" ht="12.75">
      <c r="A178" t="s">
        <v>181</v>
      </c>
      <c r="B178" t="s">
        <v>486</v>
      </c>
      <c r="C178">
        <v>2399</v>
      </c>
      <c r="D178">
        <v>12001</v>
      </c>
      <c r="F178">
        <v>13</v>
      </c>
      <c r="G178">
        <v>365</v>
      </c>
      <c r="I178">
        <v>1.2</v>
      </c>
      <c r="J178">
        <v>3.272</v>
      </c>
      <c r="K178" s="56">
        <f t="shared" si="31"/>
        <v>1.9631999999999998</v>
      </c>
      <c r="L178" s="57">
        <f t="shared" si="32"/>
        <v>1.3088</v>
      </c>
      <c r="M178" s="58">
        <f t="shared" si="33"/>
        <v>0.23174400000000003</v>
      </c>
      <c r="N178" s="57">
        <f t="shared" si="34"/>
        <v>3.040256</v>
      </c>
      <c r="S178">
        <v>5452.8</v>
      </c>
      <c r="T178" t="s">
        <v>487</v>
      </c>
      <c r="U178" t="s">
        <v>245</v>
      </c>
      <c r="V178" t="s">
        <v>469</v>
      </c>
      <c r="W178" t="s">
        <v>480</v>
      </c>
      <c r="X178" t="s">
        <v>232</v>
      </c>
      <c r="Y178" t="s">
        <v>240</v>
      </c>
      <c r="AA178" t="s">
        <v>258</v>
      </c>
      <c r="AD178">
        <v>810</v>
      </c>
      <c r="AF178" t="s">
        <v>580</v>
      </c>
      <c r="AG178" t="s">
        <v>580</v>
      </c>
      <c r="AH178">
        <v>0</v>
      </c>
      <c r="AK178" s="32"/>
      <c r="AL178" s="32">
        <v>365</v>
      </c>
      <c r="AM178">
        <v>3.272</v>
      </c>
      <c r="AN178" s="32">
        <v>5452.8</v>
      </c>
    </row>
    <row r="179" spans="1:40" ht="12.75">
      <c r="A179" t="s">
        <v>181</v>
      </c>
      <c r="B179" t="s">
        <v>486</v>
      </c>
      <c r="C179">
        <v>2399</v>
      </c>
      <c r="D179">
        <v>14001</v>
      </c>
      <c r="F179">
        <v>8</v>
      </c>
      <c r="G179">
        <v>160</v>
      </c>
      <c r="I179">
        <v>1.2</v>
      </c>
      <c r="J179">
        <v>1.434</v>
      </c>
      <c r="K179" s="56">
        <f t="shared" si="31"/>
        <v>0.8603999999999999</v>
      </c>
      <c r="L179" s="57">
        <f t="shared" si="32"/>
        <v>0.5736</v>
      </c>
      <c r="M179" s="58">
        <f t="shared" si="33"/>
        <v>0.10158775000000002</v>
      </c>
      <c r="N179" s="57">
        <f t="shared" si="34"/>
        <v>1.33241225</v>
      </c>
      <c r="S179">
        <v>2390.3</v>
      </c>
      <c r="T179" t="s">
        <v>487</v>
      </c>
      <c r="U179" t="s">
        <v>245</v>
      </c>
      <c r="V179" t="s">
        <v>469</v>
      </c>
      <c r="W179" t="s">
        <v>480</v>
      </c>
      <c r="X179" t="s">
        <v>232</v>
      </c>
      <c r="Y179" t="s">
        <v>240</v>
      </c>
      <c r="AA179" t="s">
        <v>258</v>
      </c>
      <c r="AD179">
        <v>810</v>
      </c>
      <c r="AF179" t="s">
        <v>581</v>
      </c>
      <c r="AG179" t="s">
        <v>581</v>
      </c>
      <c r="AH179">
        <v>0</v>
      </c>
      <c r="AK179" s="32"/>
      <c r="AL179" s="32">
        <v>160</v>
      </c>
      <c r="AM179">
        <v>1.434</v>
      </c>
      <c r="AN179" s="32">
        <v>2390.3</v>
      </c>
    </row>
    <row r="180" spans="1:40" ht="12.75">
      <c r="A180" t="s">
        <v>181</v>
      </c>
      <c r="B180" t="s">
        <v>486</v>
      </c>
      <c r="C180">
        <v>2399</v>
      </c>
      <c r="D180">
        <v>16001</v>
      </c>
      <c r="F180">
        <v>8</v>
      </c>
      <c r="G180">
        <v>170</v>
      </c>
      <c r="I180">
        <v>1.2</v>
      </c>
      <c r="J180">
        <v>1.524</v>
      </c>
      <c r="K180" s="56">
        <f t="shared" si="31"/>
        <v>0.9144</v>
      </c>
      <c r="L180" s="57">
        <f t="shared" si="32"/>
        <v>0.6096</v>
      </c>
      <c r="M180" s="58">
        <f t="shared" si="33"/>
        <v>0.10794150000000002</v>
      </c>
      <c r="N180" s="57">
        <f t="shared" si="34"/>
        <v>1.4160585</v>
      </c>
      <c r="S180">
        <v>2539.8</v>
      </c>
      <c r="T180" t="s">
        <v>487</v>
      </c>
      <c r="U180" t="s">
        <v>245</v>
      </c>
      <c r="V180" t="s">
        <v>469</v>
      </c>
      <c r="W180" t="s">
        <v>480</v>
      </c>
      <c r="X180" t="s">
        <v>232</v>
      </c>
      <c r="Y180" t="s">
        <v>240</v>
      </c>
      <c r="AA180" t="s">
        <v>258</v>
      </c>
      <c r="AD180">
        <v>810</v>
      </c>
      <c r="AF180" t="s">
        <v>582</v>
      </c>
      <c r="AG180" t="s">
        <v>582</v>
      </c>
      <c r="AH180">
        <v>0</v>
      </c>
      <c r="AK180" s="32"/>
      <c r="AL180" s="32">
        <v>170</v>
      </c>
      <c r="AM180">
        <v>1.524</v>
      </c>
      <c r="AN180" s="32">
        <v>2539.8</v>
      </c>
    </row>
    <row r="181" spans="1:40" ht="12.75">
      <c r="A181" t="s">
        <v>181</v>
      </c>
      <c r="B181" t="s">
        <v>486</v>
      </c>
      <c r="C181">
        <v>2399</v>
      </c>
      <c r="D181">
        <v>18001</v>
      </c>
      <c r="F181">
        <v>8</v>
      </c>
      <c r="G181">
        <v>201</v>
      </c>
      <c r="I181">
        <v>1.2</v>
      </c>
      <c r="J181">
        <v>1.802</v>
      </c>
      <c r="K181" s="56">
        <f t="shared" si="31"/>
        <v>1.0812</v>
      </c>
      <c r="L181" s="57">
        <f t="shared" si="32"/>
        <v>0.7208000000000001</v>
      </c>
      <c r="M181" s="58">
        <f t="shared" si="33"/>
        <v>0.12762325000000002</v>
      </c>
      <c r="N181" s="57">
        <f t="shared" si="34"/>
        <v>1.67437675</v>
      </c>
      <c r="S181">
        <v>3002.9</v>
      </c>
      <c r="T181" t="s">
        <v>487</v>
      </c>
      <c r="U181" t="s">
        <v>245</v>
      </c>
      <c r="V181" t="s">
        <v>469</v>
      </c>
      <c r="W181" t="s">
        <v>480</v>
      </c>
      <c r="X181" t="s">
        <v>232</v>
      </c>
      <c r="Y181" t="s">
        <v>240</v>
      </c>
      <c r="AA181" t="s">
        <v>258</v>
      </c>
      <c r="AD181">
        <v>810</v>
      </c>
      <c r="AF181" t="s">
        <v>583</v>
      </c>
      <c r="AG181" t="s">
        <v>583</v>
      </c>
      <c r="AH181">
        <v>0</v>
      </c>
      <c r="AK181" s="32"/>
      <c r="AL181" s="32">
        <v>201</v>
      </c>
      <c r="AM181">
        <v>1.802</v>
      </c>
      <c r="AN181" s="32">
        <v>3002.9</v>
      </c>
    </row>
    <row r="182" spans="1:40" ht="12.75">
      <c r="A182" t="s">
        <v>181</v>
      </c>
      <c r="B182" t="s">
        <v>486</v>
      </c>
      <c r="C182">
        <v>2399</v>
      </c>
      <c r="D182">
        <v>28001</v>
      </c>
      <c r="F182">
        <v>8</v>
      </c>
      <c r="G182">
        <v>104</v>
      </c>
      <c r="I182">
        <v>1.2</v>
      </c>
      <c r="J182">
        <v>0.932</v>
      </c>
      <c r="K182" s="56">
        <f t="shared" si="31"/>
        <v>0.5592</v>
      </c>
      <c r="L182" s="57">
        <f t="shared" si="32"/>
        <v>0.3728</v>
      </c>
      <c r="M182" s="58">
        <f t="shared" si="33"/>
        <v>0.0660365</v>
      </c>
      <c r="N182" s="57">
        <f t="shared" si="34"/>
        <v>0.8659635000000001</v>
      </c>
      <c r="S182">
        <v>1553.8</v>
      </c>
      <c r="T182" t="s">
        <v>487</v>
      </c>
      <c r="U182" t="s">
        <v>245</v>
      </c>
      <c r="V182" t="s">
        <v>469</v>
      </c>
      <c r="W182" t="s">
        <v>480</v>
      </c>
      <c r="X182" t="s">
        <v>232</v>
      </c>
      <c r="Y182" t="s">
        <v>240</v>
      </c>
      <c r="AA182" t="s">
        <v>258</v>
      </c>
      <c r="AD182">
        <v>810</v>
      </c>
      <c r="AF182" t="s">
        <v>584</v>
      </c>
      <c r="AG182" t="s">
        <v>584</v>
      </c>
      <c r="AH182">
        <v>0</v>
      </c>
      <c r="AK182" s="32"/>
      <c r="AL182" s="32">
        <v>104</v>
      </c>
      <c r="AM182">
        <v>0.932</v>
      </c>
      <c r="AN182" s="32">
        <v>1553.8</v>
      </c>
    </row>
    <row r="183" spans="1:40" ht="12.75">
      <c r="A183" t="s">
        <v>181</v>
      </c>
      <c r="B183" t="s">
        <v>486</v>
      </c>
      <c r="C183">
        <v>2399</v>
      </c>
      <c r="D183">
        <v>30001</v>
      </c>
      <c r="F183">
        <v>8</v>
      </c>
      <c r="G183">
        <v>170</v>
      </c>
      <c r="I183">
        <v>1.2</v>
      </c>
      <c r="J183">
        <v>1.524</v>
      </c>
      <c r="K183" s="56">
        <f t="shared" si="31"/>
        <v>0.9144</v>
      </c>
      <c r="L183" s="57">
        <f t="shared" si="32"/>
        <v>0.6096</v>
      </c>
      <c r="M183" s="58">
        <f t="shared" si="33"/>
        <v>0.10793725000000001</v>
      </c>
      <c r="N183" s="57">
        <f t="shared" si="34"/>
        <v>1.41606275</v>
      </c>
      <c r="S183">
        <v>2539.7</v>
      </c>
      <c r="T183" t="s">
        <v>487</v>
      </c>
      <c r="U183" t="s">
        <v>245</v>
      </c>
      <c r="V183" t="s">
        <v>469</v>
      </c>
      <c r="W183" t="s">
        <v>480</v>
      </c>
      <c r="X183" t="s">
        <v>232</v>
      </c>
      <c r="Y183" t="s">
        <v>240</v>
      </c>
      <c r="AA183" t="s">
        <v>258</v>
      </c>
      <c r="AD183">
        <v>810</v>
      </c>
      <c r="AF183" t="s">
        <v>585</v>
      </c>
      <c r="AG183" t="s">
        <v>585</v>
      </c>
      <c r="AH183">
        <v>0</v>
      </c>
      <c r="AK183" s="32"/>
      <c r="AL183" s="32">
        <v>170</v>
      </c>
      <c r="AM183">
        <v>1.524</v>
      </c>
      <c r="AN183" s="32">
        <v>2539.7</v>
      </c>
    </row>
    <row r="184" spans="1:40" ht="12.75">
      <c r="A184" t="s">
        <v>181</v>
      </c>
      <c r="B184" t="s">
        <v>486</v>
      </c>
      <c r="C184">
        <v>2399</v>
      </c>
      <c r="D184">
        <v>32001</v>
      </c>
      <c r="F184">
        <v>7</v>
      </c>
      <c r="G184">
        <v>135</v>
      </c>
      <c r="I184">
        <v>1.2</v>
      </c>
      <c r="J184">
        <v>1.21</v>
      </c>
      <c r="K184" s="56">
        <f t="shared" si="31"/>
        <v>0.726</v>
      </c>
      <c r="L184" s="57">
        <f t="shared" si="32"/>
        <v>0.484</v>
      </c>
      <c r="M184" s="58">
        <f t="shared" si="33"/>
        <v>0.08571825000000001</v>
      </c>
      <c r="N184" s="57">
        <f t="shared" si="34"/>
        <v>1.12428175</v>
      </c>
      <c r="S184">
        <v>2016.9</v>
      </c>
      <c r="T184" t="s">
        <v>487</v>
      </c>
      <c r="U184" t="s">
        <v>245</v>
      </c>
      <c r="V184" t="s">
        <v>469</v>
      </c>
      <c r="W184" t="s">
        <v>480</v>
      </c>
      <c r="X184" t="s">
        <v>232</v>
      </c>
      <c r="Y184" t="s">
        <v>240</v>
      </c>
      <c r="AA184" t="s">
        <v>258</v>
      </c>
      <c r="AD184">
        <v>810</v>
      </c>
      <c r="AF184" t="s">
        <v>586</v>
      </c>
      <c r="AG184" t="s">
        <v>586</v>
      </c>
      <c r="AH184">
        <v>0</v>
      </c>
      <c r="AK184" s="32"/>
      <c r="AL184" s="32">
        <v>135</v>
      </c>
      <c r="AM184">
        <v>1.21</v>
      </c>
      <c r="AN184" s="32">
        <v>2016.9</v>
      </c>
    </row>
    <row r="185" spans="1:40" ht="12.75">
      <c r="A185" t="s">
        <v>181</v>
      </c>
      <c r="B185" t="s">
        <v>486</v>
      </c>
      <c r="C185">
        <v>2399</v>
      </c>
      <c r="D185">
        <v>34001</v>
      </c>
      <c r="F185">
        <v>8</v>
      </c>
      <c r="G185">
        <v>127</v>
      </c>
      <c r="I185">
        <v>1.2</v>
      </c>
      <c r="J185">
        <v>1.138</v>
      </c>
      <c r="K185" s="56">
        <f t="shared" si="31"/>
        <v>0.6828</v>
      </c>
      <c r="L185" s="57">
        <f t="shared" si="32"/>
        <v>0.45519999999999994</v>
      </c>
      <c r="M185" s="58">
        <f t="shared" si="33"/>
        <v>0.08063950000000002</v>
      </c>
      <c r="N185" s="57">
        <f t="shared" si="34"/>
        <v>1.0573605</v>
      </c>
      <c r="S185">
        <v>1897.4</v>
      </c>
      <c r="T185" t="s">
        <v>487</v>
      </c>
      <c r="U185" t="s">
        <v>245</v>
      </c>
      <c r="V185" t="s">
        <v>469</v>
      </c>
      <c r="W185" t="s">
        <v>480</v>
      </c>
      <c r="X185" t="s">
        <v>232</v>
      </c>
      <c r="Y185" t="s">
        <v>240</v>
      </c>
      <c r="AA185" t="s">
        <v>258</v>
      </c>
      <c r="AD185">
        <v>810</v>
      </c>
      <c r="AF185" t="s">
        <v>587</v>
      </c>
      <c r="AG185" t="s">
        <v>587</v>
      </c>
      <c r="AH185">
        <v>0</v>
      </c>
      <c r="AK185" s="32"/>
      <c r="AL185" s="32">
        <v>127</v>
      </c>
      <c r="AM185">
        <v>1.138</v>
      </c>
      <c r="AN185" s="32">
        <v>1897.4</v>
      </c>
    </row>
    <row r="186" spans="1:40" ht="12.75">
      <c r="A186" t="s">
        <v>181</v>
      </c>
      <c r="B186" t="s">
        <v>498</v>
      </c>
      <c r="C186">
        <v>2379</v>
      </c>
      <c r="D186">
        <v>2001</v>
      </c>
      <c r="F186">
        <v>15</v>
      </c>
      <c r="G186">
        <v>432</v>
      </c>
      <c r="I186">
        <v>0.469</v>
      </c>
      <c r="J186">
        <v>1.69</v>
      </c>
      <c r="K186">
        <f aca="true" t="shared" si="35" ref="K186:K203">J186</f>
        <v>1.69</v>
      </c>
      <c r="L186" s="57">
        <f t="shared" si="32"/>
        <v>0</v>
      </c>
      <c r="M186" s="58">
        <f t="shared" si="33"/>
        <v>0.306459</v>
      </c>
      <c r="N186" s="57">
        <f t="shared" si="34"/>
        <v>1.383541</v>
      </c>
      <c r="S186">
        <v>7210.8</v>
      </c>
      <c r="T186" t="s">
        <v>499</v>
      </c>
      <c r="U186" t="s">
        <v>245</v>
      </c>
      <c r="V186" t="s">
        <v>469</v>
      </c>
      <c r="W186" t="s">
        <v>500</v>
      </c>
      <c r="X186" t="s">
        <v>232</v>
      </c>
      <c r="Y186" t="s">
        <v>240</v>
      </c>
      <c r="AA186" t="s">
        <v>274</v>
      </c>
      <c r="AB186" t="s">
        <v>258</v>
      </c>
      <c r="AC186" t="s">
        <v>272</v>
      </c>
      <c r="AD186">
        <v>660</v>
      </c>
      <c r="AF186" t="s">
        <v>588</v>
      </c>
      <c r="AG186" t="s">
        <v>588</v>
      </c>
      <c r="AH186">
        <v>0</v>
      </c>
      <c r="AK186" s="32"/>
      <c r="AL186" s="32">
        <v>432</v>
      </c>
      <c r="AM186">
        <v>1.69</v>
      </c>
      <c r="AN186" s="32">
        <v>7210.8</v>
      </c>
    </row>
    <row r="187" spans="1:40" ht="12.75">
      <c r="A187" t="s">
        <v>181</v>
      </c>
      <c r="B187" t="s">
        <v>498</v>
      </c>
      <c r="C187">
        <v>2379</v>
      </c>
      <c r="D187">
        <v>3001</v>
      </c>
      <c r="F187">
        <v>14</v>
      </c>
      <c r="G187">
        <v>388</v>
      </c>
      <c r="I187">
        <v>0.355</v>
      </c>
      <c r="J187">
        <v>1.124</v>
      </c>
      <c r="K187">
        <f t="shared" si="35"/>
        <v>1.124</v>
      </c>
      <c r="L187" s="57">
        <f t="shared" si="32"/>
        <v>0</v>
      </c>
      <c r="M187" s="58">
        <f t="shared" si="33"/>
        <v>0.26923325</v>
      </c>
      <c r="N187" s="57">
        <f t="shared" si="34"/>
        <v>0.8547667500000001</v>
      </c>
      <c r="S187">
        <v>6334.9</v>
      </c>
      <c r="T187" t="s">
        <v>499</v>
      </c>
      <c r="U187" t="s">
        <v>245</v>
      </c>
      <c r="V187" t="s">
        <v>469</v>
      </c>
      <c r="W187" t="s">
        <v>500</v>
      </c>
      <c r="X187" t="s">
        <v>232</v>
      </c>
      <c r="Y187" t="s">
        <v>240</v>
      </c>
      <c r="AA187" t="s">
        <v>274</v>
      </c>
      <c r="AB187" t="s">
        <v>258</v>
      </c>
      <c r="AC187" t="s">
        <v>272</v>
      </c>
      <c r="AD187">
        <v>660</v>
      </c>
      <c r="AF187" t="s">
        <v>589</v>
      </c>
      <c r="AG187" t="s">
        <v>589</v>
      </c>
      <c r="AH187">
        <v>0</v>
      </c>
      <c r="AK187" s="32"/>
      <c r="AL187" s="32">
        <v>388</v>
      </c>
      <c r="AM187">
        <v>1.124</v>
      </c>
      <c r="AN187" s="32">
        <v>6334.9</v>
      </c>
    </row>
    <row r="188" spans="1:40" ht="12.75">
      <c r="A188" t="s">
        <v>181</v>
      </c>
      <c r="B188" t="s">
        <v>504</v>
      </c>
      <c r="C188">
        <v>2380</v>
      </c>
      <c r="D188">
        <v>2001</v>
      </c>
      <c r="F188">
        <v>8</v>
      </c>
      <c r="G188">
        <v>141</v>
      </c>
      <c r="I188">
        <v>0.185</v>
      </c>
      <c r="J188">
        <v>0.181</v>
      </c>
      <c r="K188">
        <f t="shared" si="35"/>
        <v>0.181</v>
      </c>
      <c r="L188" s="57">
        <f t="shared" si="32"/>
        <v>0</v>
      </c>
      <c r="M188" s="58">
        <f t="shared" si="33"/>
        <v>0.08235225000000002</v>
      </c>
      <c r="N188" s="57">
        <f t="shared" si="34"/>
        <v>0.09864774999999998</v>
      </c>
      <c r="S188">
        <v>1937.7</v>
      </c>
      <c r="T188" t="s">
        <v>505</v>
      </c>
      <c r="U188" t="s">
        <v>245</v>
      </c>
      <c r="V188" t="s">
        <v>469</v>
      </c>
      <c r="W188" t="s">
        <v>500</v>
      </c>
      <c r="X188" t="s">
        <v>232</v>
      </c>
      <c r="Y188" t="s">
        <v>240</v>
      </c>
      <c r="AA188" t="s">
        <v>258</v>
      </c>
      <c r="AC188" t="s">
        <v>272</v>
      </c>
      <c r="AD188">
        <v>363</v>
      </c>
      <c r="AF188" t="s">
        <v>590</v>
      </c>
      <c r="AG188" t="s">
        <v>590</v>
      </c>
      <c r="AH188">
        <v>0</v>
      </c>
      <c r="AK188" s="32"/>
      <c r="AL188" s="32">
        <v>141</v>
      </c>
      <c r="AM188">
        <v>0.181</v>
      </c>
      <c r="AN188" s="32">
        <v>1937.7</v>
      </c>
    </row>
    <row r="189" spans="1:40" ht="12.75">
      <c r="A189" t="s">
        <v>181</v>
      </c>
      <c r="B189" t="s">
        <v>504</v>
      </c>
      <c r="C189">
        <v>2380</v>
      </c>
      <c r="D189">
        <v>3001</v>
      </c>
      <c r="F189">
        <v>8</v>
      </c>
      <c r="G189">
        <v>141</v>
      </c>
      <c r="I189">
        <v>0.21</v>
      </c>
      <c r="J189">
        <v>0.203</v>
      </c>
      <c r="K189">
        <f t="shared" si="35"/>
        <v>0.203</v>
      </c>
      <c r="L189" s="57">
        <f t="shared" si="32"/>
        <v>0</v>
      </c>
      <c r="M189" s="58">
        <f t="shared" si="33"/>
        <v>0.08235225000000002</v>
      </c>
      <c r="N189" s="57">
        <f t="shared" si="34"/>
        <v>0.12064775</v>
      </c>
      <c r="S189">
        <v>1937.7</v>
      </c>
      <c r="T189" t="s">
        <v>505</v>
      </c>
      <c r="U189" t="s">
        <v>245</v>
      </c>
      <c r="V189" t="s">
        <v>469</v>
      </c>
      <c r="W189" t="s">
        <v>500</v>
      </c>
      <c r="X189" t="s">
        <v>232</v>
      </c>
      <c r="Y189" t="s">
        <v>240</v>
      </c>
      <c r="AA189" t="s">
        <v>258</v>
      </c>
      <c r="AC189" t="s">
        <v>272</v>
      </c>
      <c r="AD189">
        <v>363</v>
      </c>
      <c r="AF189" t="s">
        <v>591</v>
      </c>
      <c r="AG189" t="s">
        <v>591</v>
      </c>
      <c r="AH189">
        <v>0</v>
      </c>
      <c r="AK189" s="32"/>
      <c r="AL189" s="32">
        <v>141</v>
      </c>
      <c r="AM189">
        <v>0.203</v>
      </c>
      <c r="AN189" s="32">
        <v>1937.7</v>
      </c>
    </row>
    <row r="190" spans="1:40" ht="12.75">
      <c r="A190" t="s">
        <v>181</v>
      </c>
      <c r="B190" t="s">
        <v>504</v>
      </c>
      <c r="C190">
        <v>2380</v>
      </c>
      <c r="D190">
        <v>4001</v>
      </c>
      <c r="F190">
        <v>7</v>
      </c>
      <c r="G190">
        <v>127</v>
      </c>
      <c r="I190">
        <v>0.211</v>
      </c>
      <c r="J190">
        <v>0.196</v>
      </c>
      <c r="K190">
        <f t="shared" si="35"/>
        <v>0.196</v>
      </c>
      <c r="L190" s="57">
        <f t="shared" si="32"/>
        <v>0</v>
      </c>
      <c r="M190" s="58">
        <f t="shared" si="33"/>
        <v>0.07902025</v>
      </c>
      <c r="N190" s="57">
        <f t="shared" si="34"/>
        <v>0.11697975000000001</v>
      </c>
      <c r="S190">
        <v>1859.3</v>
      </c>
      <c r="T190" t="s">
        <v>505</v>
      </c>
      <c r="U190" t="s">
        <v>245</v>
      </c>
      <c r="V190" t="s">
        <v>469</v>
      </c>
      <c r="W190" t="s">
        <v>500</v>
      </c>
      <c r="X190" t="s">
        <v>232</v>
      </c>
      <c r="Y190" t="s">
        <v>240</v>
      </c>
      <c r="AA190" t="s">
        <v>258</v>
      </c>
      <c r="AC190" t="s">
        <v>272</v>
      </c>
      <c r="AD190">
        <v>363</v>
      </c>
      <c r="AF190" t="s">
        <v>592</v>
      </c>
      <c r="AG190" t="s">
        <v>592</v>
      </c>
      <c r="AH190">
        <v>0</v>
      </c>
      <c r="AI190">
        <v>118</v>
      </c>
      <c r="AJ190">
        <v>0.178</v>
      </c>
      <c r="AK190" s="32">
        <v>1651.1</v>
      </c>
      <c r="AL190" s="32">
        <v>9</v>
      </c>
      <c r="AM190">
        <v>0.018000000000000016</v>
      </c>
      <c r="AN190" s="32">
        <v>208.2</v>
      </c>
    </row>
    <row r="191" spans="1:40" ht="12.75">
      <c r="A191" t="s">
        <v>181</v>
      </c>
      <c r="B191" t="s">
        <v>499</v>
      </c>
      <c r="C191">
        <v>5083</v>
      </c>
      <c r="D191">
        <v>4001</v>
      </c>
      <c r="F191">
        <v>9.34</v>
      </c>
      <c r="G191">
        <v>626</v>
      </c>
      <c r="I191">
        <v>0.16</v>
      </c>
      <c r="J191">
        <v>0.585</v>
      </c>
      <c r="K191">
        <f t="shared" si="35"/>
        <v>0.585</v>
      </c>
      <c r="L191" s="57">
        <f t="shared" si="32"/>
        <v>0</v>
      </c>
      <c r="M191" s="58">
        <f t="shared" si="33"/>
        <v>0.30965041000000004</v>
      </c>
      <c r="N191" s="57">
        <f t="shared" si="34"/>
        <v>0.2753495899999999</v>
      </c>
      <c r="S191">
        <v>7285.892</v>
      </c>
      <c r="T191" t="s">
        <v>499</v>
      </c>
      <c r="U191" t="s">
        <v>245</v>
      </c>
      <c r="V191" t="s">
        <v>469</v>
      </c>
      <c r="W191" t="s">
        <v>500</v>
      </c>
      <c r="X191" t="s">
        <v>232</v>
      </c>
      <c r="Y191" t="s">
        <v>240</v>
      </c>
      <c r="AA191" t="s">
        <v>258</v>
      </c>
      <c r="AB191" t="s">
        <v>274</v>
      </c>
      <c r="AC191" t="s">
        <v>272</v>
      </c>
      <c r="AD191">
        <v>1032</v>
      </c>
      <c r="AF191" t="s">
        <v>593</v>
      </c>
      <c r="AG191" t="s">
        <v>593</v>
      </c>
      <c r="AH191">
        <v>0</v>
      </c>
      <c r="AK191" s="32"/>
      <c r="AL191" s="32">
        <v>626</v>
      </c>
      <c r="AM191">
        <v>0.585</v>
      </c>
      <c r="AN191" s="32">
        <v>7285.892</v>
      </c>
    </row>
    <row r="192" spans="1:40" ht="12.75">
      <c r="A192" t="s">
        <v>181</v>
      </c>
      <c r="B192" t="s">
        <v>514</v>
      </c>
      <c r="C192">
        <v>2400</v>
      </c>
      <c r="D192">
        <v>1001</v>
      </c>
      <c r="F192">
        <v>14</v>
      </c>
      <c r="G192">
        <v>390</v>
      </c>
      <c r="I192">
        <v>0.26</v>
      </c>
      <c r="J192">
        <v>0.787</v>
      </c>
      <c r="K192">
        <f t="shared" si="35"/>
        <v>0.787</v>
      </c>
      <c r="L192" s="57">
        <f t="shared" si="32"/>
        <v>0</v>
      </c>
      <c r="M192" s="58">
        <f t="shared" si="33"/>
        <v>0.25724400000000003</v>
      </c>
      <c r="N192" s="57">
        <f t="shared" si="34"/>
        <v>0.529756</v>
      </c>
      <c r="S192">
        <v>6052.8</v>
      </c>
      <c r="T192" t="s">
        <v>285</v>
      </c>
      <c r="U192" t="s">
        <v>245</v>
      </c>
      <c r="V192" t="s">
        <v>469</v>
      </c>
      <c r="W192" t="s">
        <v>480</v>
      </c>
      <c r="X192" t="s">
        <v>232</v>
      </c>
      <c r="Y192" t="s">
        <v>240</v>
      </c>
      <c r="AA192" t="s">
        <v>274</v>
      </c>
      <c r="AB192" t="s">
        <v>258</v>
      </c>
      <c r="AC192" t="s">
        <v>272</v>
      </c>
      <c r="AD192">
        <v>810</v>
      </c>
      <c r="AF192" t="s">
        <v>594</v>
      </c>
      <c r="AG192" t="s">
        <v>594</v>
      </c>
      <c r="AH192">
        <v>0</v>
      </c>
      <c r="AK192" s="32"/>
      <c r="AL192" s="32">
        <v>390</v>
      </c>
      <c r="AM192">
        <v>0.787</v>
      </c>
      <c r="AN192" s="32">
        <v>6052.8</v>
      </c>
    </row>
    <row r="193" spans="1:40" ht="12.75">
      <c r="A193" t="s">
        <v>181</v>
      </c>
      <c r="B193" t="s">
        <v>514</v>
      </c>
      <c r="C193">
        <v>2400</v>
      </c>
      <c r="D193">
        <v>11001</v>
      </c>
      <c r="F193">
        <v>10</v>
      </c>
      <c r="G193">
        <v>277</v>
      </c>
      <c r="I193">
        <v>0.26</v>
      </c>
      <c r="J193">
        <v>0.559</v>
      </c>
      <c r="K193">
        <f t="shared" si="35"/>
        <v>0.559</v>
      </c>
      <c r="L193" s="57">
        <f t="shared" si="32"/>
        <v>0</v>
      </c>
      <c r="M193" s="58">
        <f t="shared" si="33"/>
        <v>0.18271175000000003</v>
      </c>
      <c r="N193" s="57">
        <f t="shared" si="34"/>
        <v>0.37628825</v>
      </c>
      <c r="S193">
        <v>4299.1</v>
      </c>
      <c r="T193" t="s">
        <v>285</v>
      </c>
      <c r="U193" t="s">
        <v>245</v>
      </c>
      <c r="V193" t="s">
        <v>469</v>
      </c>
      <c r="W193" t="s">
        <v>480</v>
      </c>
      <c r="X193" t="s">
        <v>232</v>
      </c>
      <c r="Y193" t="s">
        <v>240</v>
      </c>
      <c r="AA193" t="s">
        <v>274</v>
      </c>
      <c r="AB193" t="s">
        <v>258</v>
      </c>
      <c r="AC193" t="s">
        <v>272</v>
      </c>
      <c r="AD193">
        <v>810</v>
      </c>
      <c r="AF193" t="s">
        <v>595</v>
      </c>
      <c r="AG193" t="s">
        <v>595</v>
      </c>
      <c r="AH193">
        <v>0</v>
      </c>
      <c r="AK193" s="32"/>
      <c r="AL193" s="32">
        <v>277</v>
      </c>
      <c r="AM193">
        <v>0.559</v>
      </c>
      <c r="AN193" s="32">
        <v>4299.1</v>
      </c>
    </row>
    <row r="194" spans="1:40" ht="12.75">
      <c r="A194" t="s">
        <v>181</v>
      </c>
      <c r="B194" t="s">
        <v>514</v>
      </c>
      <c r="C194">
        <v>2400</v>
      </c>
      <c r="D194">
        <v>13001</v>
      </c>
      <c r="F194">
        <v>10</v>
      </c>
      <c r="G194">
        <v>289</v>
      </c>
      <c r="I194">
        <v>0.26</v>
      </c>
      <c r="J194">
        <v>0.583</v>
      </c>
      <c r="K194">
        <f t="shared" si="35"/>
        <v>0.583</v>
      </c>
      <c r="L194" s="57">
        <f t="shared" si="32"/>
        <v>0</v>
      </c>
      <c r="M194" s="58">
        <f t="shared" si="33"/>
        <v>0.19062525000000002</v>
      </c>
      <c r="N194" s="57">
        <f t="shared" si="34"/>
        <v>0.39237474999999994</v>
      </c>
      <c r="S194">
        <v>4485.3</v>
      </c>
      <c r="T194" t="s">
        <v>285</v>
      </c>
      <c r="U194" t="s">
        <v>245</v>
      </c>
      <c r="V194" t="s">
        <v>469</v>
      </c>
      <c r="W194" t="s">
        <v>480</v>
      </c>
      <c r="X194" t="s">
        <v>232</v>
      </c>
      <c r="Y194" t="s">
        <v>240</v>
      </c>
      <c r="AA194" t="s">
        <v>274</v>
      </c>
      <c r="AB194" t="s">
        <v>258</v>
      </c>
      <c r="AC194" t="s">
        <v>272</v>
      </c>
      <c r="AD194">
        <v>810</v>
      </c>
      <c r="AF194" t="s">
        <v>596</v>
      </c>
      <c r="AG194" t="s">
        <v>596</v>
      </c>
      <c r="AH194">
        <v>0</v>
      </c>
      <c r="AK194" s="32"/>
      <c r="AL194" s="32">
        <v>289</v>
      </c>
      <c r="AM194">
        <v>0.583</v>
      </c>
      <c r="AN194" s="32">
        <v>4485.3</v>
      </c>
    </row>
    <row r="195" spans="1:40" ht="12.75">
      <c r="A195" t="s">
        <v>181</v>
      </c>
      <c r="B195" t="s">
        <v>514</v>
      </c>
      <c r="C195">
        <v>2400</v>
      </c>
      <c r="D195">
        <v>15001</v>
      </c>
      <c r="F195">
        <v>10</v>
      </c>
      <c r="G195">
        <v>278</v>
      </c>
      <c r="I195">
        <v>0.26</v>
      </c>
      <c r="J195">
        <v>0.561</v>
      </c>
      <c r="K195">
        <f t="shared" si="35"/>
        <v>0.561</v>
      </c>
      <c r="L195" s="57">
        <f t="shared" si="32"/>
        <v>0</v>
      </c>
      <c r="M195" s="58">
        <f t="shared" si="33"/>
        <v>0.18337050000000002</v>
      </c>
      <c r="N195" s="57">
        <f t="shared" si="34"/>
        <v>0.37762950000000006</v>
      </c>
      <c r="S195">
        <v>4314.6</v>
      </c>
      <c r="T195" t="s">
        <v>285</v>
      </c>
      <c r="U195" t="s">
        <v>245</v>
      </c>
      <c r="V195" t="s">
        <v>469</v>
      </c>
      <c r="W195" t="s">
        <v>480</v>
      </c>
      <c r="X195" t="s">
        <v>232</v>
      </c>
      <c r="Y195" t="s">
        <v>240</v>
      </c>
      <c r="AA195" t="s">
        <v>274</v>
      </c>
      <c r="AB195" t="s">
        <v>258</v>
      </c>
      <c r="AC195" t="s">
        <v>272</v>
      </c>
      <c r="AD195">
        <v>810</v>
      </c>
      <c r="AF195" t="s">
        <v>597</v>
      </c>
      <c r="AG195" t="s">
        <v>597</v>
      </c>
      <c r="AH195">
        <v>0</v>
      </c>
      <c r="AK195" s="32"/>
      <c r="AL195" s="32">
        <v>278</v>
      </c>
      <c r="AM195">
        <v>0.561</v>
      </c>
      <c r="AN195" s="32">
        <v>4314.6</v>
      </c>
    </row>
    <row r="196" spans="1:40" ht="12.75">
      <c r="A196" t="s">
        <v>181</v>
      </c>
      <c r="B196" t="s">
        <v>514</v>
      </c>
      <c r="C196">
        <v>2400</v>
      </c>
      <c r="D196">
        <v>17001</v>
      </c>
      <c r="F196">
        <v>12</v>
      </c>
      <c r="G196">
        <v>333</v>
      </c>
      <c r="I196">
        <v>0.26</v>
      </c>
      <c r="J196">
        <v>0.672</v>
      </c>
      <c r="K196">
        <f t="shared" si="35"/>
        <v>0.672</v>
      </c>
      <c r="L196" s="57">
        <f t="shared" si="32"/>
        <v>0</v>
      </c>
      <c r="M196" s="58">
        <f t="shared" si="33"/>
        <v>0.21964850000000002</v>
      </c>
      <c r="N196" s="57">
        <f t="shared" si="34"/>
        <v>0.4523515</v>
      </c>
      <c r="S196">
        <v>5168.2</v>
      </c>
      <c r="T196" t="s">
        <v>285</v>
      </c>
      <c r="U196" t="s">
        <v>245</v>
      </c>
      <c r="V196" t="s">
        <v>469</v>
      </c>
      <c r="W196" t="s">
        <v>480</v>
      </c>
      <c r="X196" t="s">
        <v>232</v>
      </c>
      <c r="Y196" t="s">
        <v>240</v>
      </c>
      <c r="AA196" t="s">
        <v>274</v>
      </c>
      <c r="AB196" t="s">
        <v>258</v>
      </c>
      <c r="AC196" t="s">
        <v>272</v>
      </c>
      <c r="AD196">
        <v>810</v>
      </c>
      <c r="AF196" t="s">
        <v>598</v>
      </c>
      <c r="AG196" t="s">
        <v>598</v>
      </c>
      <c r="AH196">
        <v>0</v>
      </c>
      <c r="AI196">
        <v>163</v>
      </c>
      <c r="AJ196">
        <v>0.323</v>
      </c>
      <c r="AK196" s="32">
        <v>2481.6</v>
      </c>
      <c r="AL196" s="32">
        <v>170</v>
      </c>
      <c r="AM196">
        <v>0.34900000000000003</v>
      </c>
      <c r="AN196" s="32">
        <v>2686.6</v>
      </c>
    </row>
    <row r="197" spans="1:40" ht="12.75">
      <c r="A197" t="s">
        <v>181</v>
      </c>
      <c r="B197" t="s">
        <v>514</v>
      </c>
      <c r="C197">
        <v>2400</v>
      </c>
      <c r="D197">
        <v>19001</v>
      </c>
      <c r="F197">
        <v>12</v>
      </c>
      <c r="G197">
        <v>337</v>
      </c>
      <c r="I197">
        <v>0.26</v>
      </c>
      <c r="J197">
        <v>0.68</v>
      </c>
      <c r="K197">
        <f t="shared" si="35"/>
        <v>0.68</v>
      </c>
      <c r="L197" s="57">
        <f t="shared" si="32"/>
        <v>0</v>
      </c>
      <c r="M197" s="58">
        <f t="shared" si="33"/>
        <v>0.22228775</v>
      </c>
      <c r="N197" s="57">
        <f t="shared" si="34"/>
        <v>0.45771225000000004</v>
      </c>
      <c r="S197">
        <v>5230.3</v>
      </c>
      <c r="T197" t="s">
        <v>285</v>
      </c>
      <c r="U197" t="s">
        <v>245</v>
      </c>
      <c r="V197" t="s">
        <v>469</v>
      </c>
      <c r="W197" t="s">
        <v>480</v>
      </c>
      <c r="X197" t="s">
        <v>232</v>
      </c>
      <c r="Y197" t="s">
        <v>240</v>
      </c>
      <c r="AA197" t="s">
        <v>274</v>
      </c>
      <c r="AB197" t="s">
        <v>258</v>
      </c>
      <c r="AC197" t="s">
        <v>272</v>
      </c>
      <c r="AD197">
        <v>810</v>
      </c>
      <c r="AF197" t="s">
        <v>599</v>
      </c>
      <c r="AG197" t="s">
        <v>599</v>
      </c>
      <c r="AH197">
        <v>0</v>
      </c>
      <c r="AK197" s="32"/>
      <c r="AL197" s="32">
        <v>337</v>
      </c>
      <c r="AM197">
        <v>0.68</v>
      </c>
      <c r="AN197" s="32">
        <v>5230.3</v>
      </c>
    </row>
    <row r="198" spans="1:40" ht="12.75">
      <c r="A198" t="s">
        <v>181</v>
      </c>
      <c r="B198" t="s">
        <v>514</v>
      </c>
      <c r="C198">
        <v>2400</v>
      </c>
      <c r="D198">
        <v>21001</v>
      </c>
      <c r="F198">
        <v>12</v>
      </c>
      <c r="G198">
        <v>331</v>
      </c>
      <c r="I198">
        <v>0.26</v>
      </c>
      <c r="J198">
        <v>0.668</v>
      </c>
      <c r="K198">
        <f t="shared" si="35"/>
        <v>0.668</v>
      </c>
      <c r="L198" s="57">
        <f t="shared" si="32"/>
        <v>0</v>
      </c>
      <c r="M198" s="58">
        <f t="shared" si="33"/>
        <v>0.21833100000000003</v>
      </c>
      <c r="N198" s="57">
        <f t="shared" si="34"/>
        <v>0.449669</v>
      </c>
      <c r="S198">
        <v>5137.2</v>
      </c>
      <c r="T198" t="s">
        <v>285</v>
      </c>
      <c r="U198" t="s">
        <v>245</v>
      </c>
      <c r="V198" t="s">
        <v>469</v>
      </c>
      <c r="W198" t="s">
        <v>480</v>
      </c>
      <c r="X198" t="s">
        <v>232</v>
      </c>
      <c r="Y198" t="s">
        <v>240</v>
      </c>
      <c r="AA198" t="s">
        <v>274</v>
      </c>
      <c r="AB198" t="s">
        <v>258</v>
      </c>
      <c r="AC198" t="s">
        <v>272</v>
      </c>
      <c r="AD198">
        <v>810</v>
      </c>
      <c r="AF198" t="s">
        <v>600</v>
      </c>
      <c r="AG198" t="s">
        <v>600</v>
      </c>
      <c r="AH198">
        <v>0</v>
      </c>
      <c r="AI198">
        <v>227</v>
      </c>
      <c r="AJ198">
        <v>0.449</v>
      </c>
      <c r="AK198" s="32">
        <v>3455.5</v>
      </c>
      <c r="AL198" s="32">
        <v>104</v>
      </c>
      <c r="AM198">
        <v>0.21900000000000003</v>
      </c>
      <c r="AN198" s="32">
        <v>1681.7</v>
      </c>
    </row>
    <row r="199" spans="1:40" ht="12.75">
      <c r="A199" t="s">
        <v>181</v>
      </c>
      <c r="B199" t="s">
        <v>514</v>
      </c>
      <c r="C199">
        <v>2400</v>
      </c>
      <c r="D199">
        <v>23001</v>
      </c>
      <c r="F199">
        <v>12</v>
      </c>
      <c r="G199">
        <v>336</v>
      </c>
      <c r="I199">
        <v>0.26</v>
      </c>
      <c r="J199">
        <v>0.678</v>
      </c>
      <c r="K199">
        <f t="shared" si="35"/>
        <v>0.678</v>
      </c>
      <c r="L199" s="57">
        <f t="shared" si="32"/>
        <v>0</v>
      </c>
      <c r="M199" s="58">
        <f t="shared" si="33"/>
        <v>0.22162900000000002</v>
      </c>
      <c r="N199" s="57">
        <f t="shared" si="34"/>
        <v>0.456371</v>
      </c>
      <c r="S199">
        <v>5214.8</v>
      </c>
      <c r="T199" t="s">
        <v>285</v>
      </c>
      <c r="U199" t="s">
        <v>245</v>
      </c>
      <c r="V199" t="s">
        <v>469</v>
      </c>
      <c r="W199" t="s">
        <v>480</v>
      </c>
      <c r="X199" t="s">
        <v>232</v>
      </c>
      <c r="Y199" t="s">
        <v>240</v>
      </c>
      <c r="AA199" t="s">
        <v>274</v>
      </c>
      <c r="AB199" t="s">
        <v>258</v>
      </c>
      <c r="AC199" t="s">
        <v>272</v>
      </c>
      <c r="AD199">
        <v>810</v>
      </c>
      <c r="AF199" t="s">
        <v>601</v>
      </c>
      <c r="AG199" t="s">
        <v>601</v>
      </c>
      <c r="AH199">
        <v>0</v>
      </c>
      <c r="AI199">
        <v>199</v>
      </c>
      <c r="AJ199">
        <v>0.394</v>
      </c>
      <c r="AK199" s="32">
        <v>3029.3</v>
      </c>
      <c r="AL199" s="32">
        <v>137</v>
      </c>
      <c r="AM199">
        <v>0.28400000000000003</v>
      </c>
      <c r="AN199" s="32">
        <v>2185.5</v>
      </c>
    </row>
    <row r="200" spans="1:40" ht="12.75">
      <c r="A200" t="s">
        <v>181</v>
      </c>
      <c r="B200" t="s">
        <v>514</v>
      </c>
      <c r="C200">
        <v>2400</v>
      </c>
      <c r="D200">
        <v>3001</v>
      </c>
      <c r="F200">
        <v>14</v>
      </c>
      <c r="G200">
        <v>385</v>
      </c>
      <c r="I200">
        <v>0.26</v>
      </c>
      <c r="J200">
        <v>0.777</v>
      </c>
      <c r="K200">
        <f t="shared" si="35"/>
        <v>0.777</v>
      </c>
      <c r="L200" s="57">
        <f t="shared" si="32"/>
        <v>0</v>
      </c>
      <c r="M200" s="58">
        <f t="shared" si="33"/>
        <v>0.25395025000000004</v>
      </c>
      <c r="N200" s="57">
        <f t="shared" si="34"/>
        <v>0.52304975</v>
      </c>
      <c r="S200">
        <v>5975.3</v>
      </c>
      <c r="T200" t="s">
        <v>285</v>
      </c>
      <c r="U200" t="s">
        <v>245</v>
      </c>
      <c r="V200" t="s">
        <v>469</v>
      </c>
      <c r="W200" t="s">
        <v>480</v>
      </c>
      <c r="X200" t="s">
        <v>232</v>
      </c>
      <c r="Y200" t="s">
        <v>240</v>
      </c>
      <c r="AA200" t="s">
        <v>274</v>
      </c>
      <c r="AB200" t="s">
        <v>258</v>
      </c>
      <c r="AC200" t="s">
        <v>272</v>
      </c>
      <c r="AD200">
        <v>810</v>
      </c>
      <c r="AF200" t="s">
        <v>602</v>
      </c>
      <c r="AG200" t="s">
        <v>602</v>
      </c>
      <c r="AH200">
        <v>0</v>
      </c>
      <c r="AK200" s="32"/>
      <c r="AL200" s="32">
        <v>385</v>
      </c>
      <c r="AM200">
        <v>0.777</v>
      </c>
      <c r="AN200" s="32">
        <v>5975.3</v>
      </c>
    </row>
    <row r="201" spans="1:40" ht="12.75">
      <c r="A201" t="s">
        <v>181</v>
      </c>
      <c r="B201" t="s">
        <v>514</v>
      </c>
      <c r="C201">
        <v>2400</v>
      </c>
      <c r="D201">
        <v>5001</v>
      </c>
      <c r="F201">
        <v>15</v>
      </c>
      <c r="G201">
        <v>428</v>
      </c>
      <c r="I201">
        <v>0.26</v>
      </c>
      <c r="J201">
        <v>0.864</v>
      </c>
      <c r="K201">
        <f t="shared" si="35"/>
        <v>0.864</v>
      </c>
      <c r="L201" s="57">
        <f t="shared" si="32"/>
        <v>0</v>
      </c>
      <c r="M201" s="58">
        <f t="shared" si="33"/>
        <v>0.28230625000000004</v>
      </c>
      <c r="N201" s="57">
        <f t="shared" si="34"/>
        <v>0.5816937499999999</v>
      </c>
      <c r="S201">
        <v>6642.5</v>
      </c>
      <c r="T201" t="s">
        <v>285</v>
      </c>
      <c r="U201" t="s">
        <v>245</v>
      </c>
      <c r="V201" t="s">
        <v>469</v>
      </c>
      <c r="W201" t="s">
        <v>480</v>
      </c>
      <c r="X201" t="s">
        <v>232</v>
      </c>
      <c r="Y201" t="s">
        <v>240</v>
      </c>
      <c r="AA201" t="s">
        <v>274</v>
      </c>
      <c r="AB201" t="s">
        <v>258</v>
      </c>
      <c r="AC201" t="s">
        <v>272</v>
      </c>
      <c r="AD201">
        <v>810</v>
      </c>
      <c r="AF201" t="s">
        <v>603</v>
      </c>
      <c r="AG201" t="s">
        <v>603</v>
      </c>
      <c r="AH201">
        <v>0</v>
      </c>
      <c r="AK201" s="32"/>
      <c r="AL201" s="32">
        <v>428</v>
      </c>
      <c r="AM201">
        <v>0.864</v>
      </c>
      <c r="AN201" s="32">
        <v>6642.5</v>
      </c>
    </row>
    <row r="202" spans="1:40" ht="12.75">
      <c r="A202" t="s">
        <v>181</v>
      </c>
      <c r="B202" t="s">
        <v>514</v>
      </c>
      <c r="C202">
        <v>2400</v>
      </c>
      <c r="D202">
        <v>7001</v>
      </c>
      <c r="F202">
        <v>15</v>
      </c>
      <c r="G202">
        <v>429</v>
      </c>
      <c r="I202">
        <v>0.26</v>
      </c>
      <c r="J202">
        <v>0.866</v>
      </c>
      <c r="K202">
        <f t="shared" si="35"/>
        <v>0.866</v>
      </c>
      <c r="L202" s="57">
        <f t="shared" si="32"/>
        <v>0</v>
      </c>
      <c r="M202" s="58">
        <f t="shared" si="33"/>
        <v>0.282965</v>
      </c>
      <c r="N202" s="57">
        <f t="shared" si="34"/>
        <v>0.583035</v>
      </c>
      <c r="S202">
        <v>6658</v>
      </c>
      <c r="T202" t="s">
        <v>285</v>
      </c>
      <c r="U202" t="s">
        <v>245</v>
      </c>
      <c r="V202" t="s">
        <v>469</v>
      </c>
      <c r="W202" t="s">
        <v>480</v>
      </c>
      <c r="X202" t="s">
        <v>232</v>
      </c>
      <c r="Y202" t="s">
        <v>240</v>
      </c>
      <c r="AA202" t="s">
        <v>274</v>
      </c>
      <c r="AB202" t="s">
        <v>258</v>
      </c>
      <c r="AC202" t="s">
        <v>272</v>
      </c>
      <c r="AD202">
        <v>810</v>
      </c>
      <c r="AF202" t="s">
        <v>604</v>
      </c>
      <c r="AG202" t="s">
        <v>604</v>
      </c>
      <c r="AH202">
        <v>0</v>
      </c>
      <c r="AK202" s="32"/>
      <c r="AL202" s="32">
        <v>429</v>
      </c>
      <c r="AM202">
        <v>0.866</v>
      </c>
      <c r="AN202" s="32">
        <v>6658</v>
      </c>
    </row>
    <row r="203" spans="1:40" ht="12.75">
      <c r="A203" t="s">
        <v>181</v>
      </c>
      <c r="B203" t="s">
        <v>514</v>
      </c>
      <c r="C203">
        <v>2400</v>
      </c>
      <c r="D203">
        <v>9001</v>
      </c>
      <c r="F203">
        <v>10</v>
      </c>
      <c r="G203">
        <v>263</v>
      </c>
      <c r="I203">
        <v>0.26</v>
      </c>
      <c r="J203">
        <v>0.531</v>
      </c>
      <c r="K203">
        <f t="shared" si="35"/>
        <v>0.531</v>
      </c>
      <c r="L203" s="57">
        <f t="shared" si="32"/>
        <v>0</v>
      </c>
      <c r="M203" s="58">
        <f t="shared" si="33"/>
        <v>0.17348925</v>
      </c>
      <c r="N203" s="57">
        <f t="shared" si="34"/>
        <v>0.35751075</v>
      </c>
      <c r="S203">
        <v>4082.1</v>
      </c>
      <c r="T203" t="s">
        <v>285</v>
      </c>
      <c r="U203" t="s">
        <v>245</v>
      </c>
      <c r="V203" t="s">
        <v>469</v>
      </c>
      <c r="W203" t="s">
        <v>480</v>
      </c>
      <c r="X203" t="s">
        <v>232</v>
      </c>
      <c r="Y203" t="s">
        <v>240</v>
      </c>
      <c r="AA203" t="s">
        <v>274</v>
      </c>
      <c r="AB203" t="s">
        <v>258</v>
      </c>
      <c r="AC203" t="s">
        <v>272</v>
      </c>
      <c r="AD203">
        <v>810</v>
      </c>
      <c r="AF203" t="s">
        <v>605</v>
      </c>
      <c r="AG203" t="s">
        <v>605</v>
      </c>
      <c r="AH203">
        <v>0</v>
      </c>
      <c r="AK203" s="32"/>
      <c r="AL203" s="32">
        <v>263</v>
      </c>
      <c r="AM203">
        <v>0.531</v>
      </c>
      <c r="AN203" s="32">
        <v>4082.1</v>
      </c>
    </row>
    <row r="204" spans="1:40" ht="12.75">
      <c r="A204" t="s">
        <v>181</v>
      </c>
      <c r="B204" t="s">
        <v>489</v>
      </c>
      <c r="C204">
        <v>2401</v>
      </c>
      <c r="D204">
        <v>10001</v>
      </c>
      <c r="F204">
        <v>11</v>
      </c>
      <c r="G204">
        <v>314</v>
      </c>
      <c r="I204">
        <v>0.415</v>
      </c>
      <c r="J204">
        <v>0.997</v>
      </c>
      <c r="K204" s="56">
        <f aca="true" t="shared" si="36" ref="K204:K215">J204*0.6</f>
        <v>0.5982</v>
      </c>
      <c r="L204" s="57">
        <f t="shared" si="32"/>
        <v>0.39880000000000004</v>
      </c>
      <c r="M204" s="58">
        <f t="shared" si="33"/>
        <v>0.20413175000000003</v>
      </c>
      <c r="N204" s="57">
        <f t="shared" si="34"/>
        <v>0.7928682499999999</v>
      </c>
      <c r="S204">
        <v>4803.1</v>
      </c>
      <c r="T204" t="s">
        <v>489</v>
      </c>
      <c r="U204" t="s">
        <v>245</v>
      </c>
      <c r="V204" t="s">
        <v>469</v>
      </c>
      <c r="W204" t="s">
        <v>480</v>
      </c>
      <c r="X204" t="s">
        <v>232</v>
      </c>
      <c r="Y204" t="s">
        <v>240</v>
      </c>
      <c r="AA204" t="s">
        <v>274</v>
      </c>
      <c r="AB204" t="s">
        <v>258</v>
      </c>
      <c r="AD204">
        <v>810</v>
      </c>
      <c r="AF204" t="s">
        <v>606</v>
      </c>
      <c r="AG204" t="s">
        <v>606</v>
      </c>
      <c r="AH204">
        <v>0</v>
      </c>
      <c r="AI204">
        <v>20</v>
      </c>
      <c r="AJ204">
        <v>0.065</v>
      </c>
      <c r="AK204" s="32">
        <v>312.9</v>
      </c>
      <c r="AL204" s="32">
        <v>294</v>
      </c>
      <c r="AM204">
        <v>0.9319999999999999</v>
      </c>
      <c r="AN204" s="32">
        <v>4490.2</v>
      </c>
    </row>
    <row r="205" spans="1:40" ht="12.75">
      <c r="A205" t="s">
        <v>181</v>
      </c>
      <c r="B205" t="s">
        <v>489</v>
      </c>
      <c r="C205">
        <v>2401</v>
      </c>
      <c r="D205">
        <v>12001</v>
      </c>
      <c r="F205">
        <v>11</v>
      </c>
      <c r="G205">
        <v>158</v>
      </c>
      <c r="I205">
        <v>0.415</v>
      </c>
      <c r="J205">
        <v>0.502</v>
      </c>
      <c r="K205" s="56">
        <f t="shared" si="36"/>
        <v>0.30119999999999997</v>
      </c>
      <c r="L205" s="57">
        <f t="shared" si="32"/>
        <v>0.20080000000000003</v>
      </c>
      <c r="M205" s="58">
        <f t="shared" si="33"/>
        <v>0.10273950000000001</v>
      </c>
      <c r="N205" s="57">
        <f t="shared" si="34"/>
        <v>0.3992605</v>
      </c>
      <c r="S205">
        <v>2417.4</v>
      </c>
      <c r="T205" t="s">
        <v>489</v>
      </c>
      <c r="U205" t="s">
        <v>245</v>
      </c>
      <c r="V205" t="s">
        <v>469</v>
      </c>
      <c r="W205" t="s">
        <v>480</v>
      </c>
      <c r="X205" t="s">
        <v>232</v>
      </c>
      <c r="Y205" t="s">
        <v>240</v>
      </c>
      <c r="AA205" t="s">
        <v>274</v>
      </c>
      <c r="AB205" t="s">
        <v>258</v>
      </c>
      <c r="AD205">
        <v>810</v>
      </c>
      <c r="AF205" t="s">
        <v>607</v>
      </c>
      <c r="AG205" t="s">
        <v>607</v>
      </c>
      <c r="AH205">
        <v>0</v>
      </c>
      <c r="AI205">
        <v>30</v>
      </c>
      <c r="AJ205">
        <v>0.097</v>
      </c>
      <c r="AK205" s="32">
        <v>469.5</v>
      </c>
      <c r="AL205" s="32">
        <v>128</v>
      </c>
      <c r="AM205">
        <v>0.405</v>
      </c>
      <c r="AN205" s="32">
        <v>1947.9</v>
      </c>
    </row>
    <row r="206" spans="1:40" ht="12.75">
      <c r="A206" t="s">
        <v>181</v>
      </c>
      <c r="B206" t="s">
        <v>489</v>
      </c>
      <c r="C206">
        <v>2401</v>
      </c>
      <c r="D206">
        <v>14001</v>
      </c>
      <c r="F206">
        <v>14</v>
      </c>
      <c r="G206">
        <v>400</v>
      </c>
      <c r="I206">
        <v>0.445</v>
      </c>
      <c r="J206">
        <v>1.362</v>
      </c>
      <c r="K206" s="56">
        <f t="shared" si="36"/>
        <v>0.8172</v>
      </c>
      <c r="L206" s="57">
        <f t="shared" si="32"/>
        <v>0.5448000000000001</v>
      </c>
      <c r="M206" s="58">
        <f t="shared" si="33"/>
        <v>0.26005325</v>
      </c>
      <c r="N206" s="57">
        <f t="shared" si="34"/>
        <v>1.1019467500000002</v>
      </c>
      <c r="S206">
        <v>6118.9</v>
      </c>
      <c r="T206" t="s">
        <v>489</v>
      </c>
      <c r="U206" t="s">
        <v>245</v>
      </c>
      <c r="V206" t="s">
        <v>469</v>
      </c>
      <c r="W206" t="s">
        <v>480</v>
      </c>
      <c r="X206" t="s">
        <v>232</v>
      </c>
      <c r="Y206" t="s">
        <v>240</v>
      </c>
      <c r="AA206" t="s">
        <v>274</v>
      </c>
      <c r="AB206" t="s">
        <v>258</v>
      </c>
      <c r="AD206">
        <v>844</v>
      </c>
      <c r="AF206" t="s">
        <v>608</v>
      </c>
      <c r="AG206" t="s">
        <v>608</v>
      </c>
      <c r="AH206">
        <v>0</v>
      </c>
      <c r="AI206">
        <v>118</v>
      </c>
      <c r="AJ206">
        <v>0.411</v>
      </c>
      <c r="AK206" s="32">
        <v>1846.5</v>
      </c>
      <c r="AL206" s="32">
        <v>282</v>
      </c>
      <c r="AM206">
        <v>0.9510000000000001</v>
      </c>
      <c r="AN206" s="32">
        <v>4272.4</v>
      </c>
    </row>
    <row r="207" spans="1:40" ht="12.75">
      <c r="A207" t="s">
        <v>181</v>
      </c>
      <c r="B207" t="s">
        <v>489</v>
      </c>
      <c r="C207">
        <v>2401</v>
      </c>
      <c r="D207">
        <v>16001</v>
      </c>
      <c r="F207">
        <v>14</v>
      </c>
      <c r="G207">
        <v>404</v>
      </c>
      <c r="I207">
        <v>0.445</v>
      </c>
      <c r="J207">
        <v>1.375</v>
      </c>
      <c r="K207" s="56">
        <f t="shared" si="36"/>
        <v>0.825</v>
      </c>
      <c r="L207" s="57">
        <f t="shared" si="32"/>
        <v>0.55</v>
      </c>
      <c r="M207" s="58">
        <f t="shared" si="33"/>
        <v>0.26265425000000003</v>
      </c>
      <c r="N207" s="57">
        <f t="shared" si="34"/>
        <v>1.11234575</v>
      </c>
      <c r="S207">
        <v>6180.1</v>
      </c>
      <c r="T207" t="s">
        <v>489</v>
      </c>
      <c r="U207" t="s">
        <v>245</v>
      </c>
      <c r="V207" t="s">
        <v>469</v>
      </c>
      <c r="W207" t="s">
        <v>480</v>
      </c>
      <c r="X207" t="s">
        <v>232</v>
      </c>
      <c r="Y207" t="s">
        <v>240</v>
      </c>
      <c r="AA207" t="s">
        <v>274</v>
      </c>
      <c r="AB207" t="s">
        <v>258</v>
      </c>
      <c r="AD207">
        <v>844</v>
      </c>
      <c r="AF207" t="s">
        <v>609</v>
      </c>
      <c r="AG207" t="s">
        <v>609</v>
      </c>
      <c r="AH207">
        <v>0</v>
      </c>
      <c r="AI207">
        <v>126</v>
      </c>
      <c r="AJ207">
        <v>0.439</v>
      </c>
      <c r="AK207" s="32">
        <v>1971.8</v>
      </c>
      <c r="AL207" s="32">
        <v>278</v>
      </c>
      <c r="AM207">
        <v>0.9359999999999999</v>
      </c>
      <c r="AN207" s="32">
        <v>4208.3</v>
      </c>
    </row>
    <row r="208" spans="1:40" ht="12.75">
      <c r="A208" t="s">
        <v>181</v>
      </c>
      <c r="B208" t="s">
        <v>489</v>
      </c>
      <c r="C208">
        <v>2401</v>
      </c>
      <c r="D208">
        <v>18001</v>
      </c>
      <c r="F208">
        <v>14</v>
      </c>
      <c r="G208">
        <v>378</v>
      </c>
      <c r="I208">
        <v>0.445</v>
      </c>
      <c r="J208">
        <v>1.287</v>
      </c>
      <c r="K208" s="56">
        <f t="shared" si="36"/>
        <v>0.7721999999999999</v>
      </c>
      <c r="L208" s="57">
        <f aca="true" t="shared" si="37" ref="L208:L233">$J208-K208</f>
        <v>0.5148</v>
      </c>
      <c r="M208" s="58">
        <f aca="true" t="shared" si="38" ref="M208:M233">S208*0.085/2000</f>
        <v>0.24574775000000001</v>
      </c>
      <c r="N208" s="57">
        <f aca="true" t="shared" si="39" ref="N208:N233">$J208-M208</f>
        <v>1.0412522499999999</v>
      </c>
      <c r="S208">
        <v>5782.3</v>
      </c>
      <c r="T208" t="s">
        <v>489</v>
      </c>
      <c r="U208" t="s">
        <v>245</v>
      </c>
      <c r="V208" t="s">
        <v>469</v>
      </c>
      <c r="W208" t="s">
        <v>480</v>
      </c>
      <c r="X208" t="s">
        <v>232</v>
      </c>
      <c r="Y208" t="s">
        <v>240</v>
      </c>
      <c r="AA208" t="s">
        <v>274</v>
      </c>
      <c r="AB208" t="s">
        <v>258</v>
      </c>
      <c r="AD208">
        <v>844</v>
      </c>
      <c r="AF208" t="s">
        <v>610</v>
      </c>
      <c r="AG208" t="s">
        <v>610</v>
      </c>
      <c r="AH208">
        <v>0</v>
      </c>
      <c r="AI208">
        <v>124</v>
      </c>
      <c r="AJ208">
        <v>0.432</v>
      </c>
      <c r="AK208" s="32">
        <v>1940.5</v>
      </c>
      <c r="AL208" s="32">
        <v>254</v>
      </c>
      <c r="AM208">
        <v>0.855</v>
      </c>
      <c r="AN208" s="32">
        <v>3841.8</v>
      </c>
    </row>
    <row r="209" spans="1:40" ht="12.75">
      <c r="A209" t="s">
        <v>181</v>
      </c>
      <c r="B209" t="s">
        <v>489</v>
      </c>
      <c r="C209">
        <v>2401</v>
      </c>
      <c r="D209">
        <v>20001</v>
      </c>
      <c r="F209">
        <v>14</v>
      </c>
      <c r="G209">
        <v>414</v>
      </c>
      <c r="I209">
        <v>0.445</v>
      </c>
      <c r="J209">
        <v>1.409</v>
      </c>
      <c r="K209" s="56">
        <f t="shared" si="36"/>
        <v>0.8454</v>
      </c>
      <c r="L209" s="57">
        <f t="shared" si="37"/>
        <v>0.5636</v>
      </c>
      <c r="M209" s="58">
        <f t="shared" si="38"/>
        <v>0.26915675000000006</v>
      </c>
      <c r="N209" s="57">
        <f t="shared" si="39"/>
        <v>1.13984325</v>
      </c>
      <c r="S209">
        <v>6333.1</v>
      </c>
      <c r="T209" t="s">
        <v>489</v>
      </c>
      <c r="U209" t="s">
        <v>245</v>
      </c>
      <c r="V209" t="s">
        <v>469</v>
      </c>
      <c r="W209" t="s">
        <v>480</v>
      </c>
      <c r="X209" t="s">
        <v>232</v>
      </c>
      <c r="Y209" t="s">
        <v>240</v>
      </c>
      <c r="AA209" t="s">
        <v>274</v>
      </c>
      <c r="AB209" t="s">
        <v>258</v>
      </c>
      <c r="AD209">
        <v>844</v>
      </c>
      <c r="AF209" t="s">
        <v>611</v>
      </c>
      <c r="AG209" t="s">
        <v>611</v>
      </c>
      <c r="AH209">
        <v>0</v>
      </c>
      <c r="AI209">
        <v>115</v>
      </c>
      <c r="AJ209">
        <v>0.4</v>
      </c>
      <c r="AK209" s="32">
        <v>1799.6</v>
      </c>
      <c r="AL209" s="32">
        <v>299</v>
      </c>
      <c r="AM209">
        <v>1.009</v>
      </c>
      <c r="AN209" s="32">
        <v>4533.5</v>
      </c>
    </row>
    <row r="210" spans="1:40" ht="12.75">
      <c r="A210" t="s">
        <v>181</v>
      </c>
      <c r="B210" t="s">
        <v>489</v>
      </c>
      <c r="C210">
        <v>2401</v>
      </c>
      <c r="D210">
        <v>2001</v>
      </c>
      <c r="F210">
        <v>11</v>
      </c>
      <c r="G210">
        <v>314</v>
      </c>
      <c r="I210">
        <v>0.415</v>
      </c>
      <c r="J210">
        <v>0.997</v>
      </c>
      <c r="K210" s="56">
        <f t="shared" si="36"/>
        <v>0.5982</v>
      </c>
      <c r="L210" s="57">
        <f t="shared" si="37"/>
        <v>0.39880000000000004</v>
      </c>
      <c r="M210" s="58">
        <f t="shared" si="38"/>
        <v>0.20413175000000003</v>
      </c>
      <c r="N210" s="57">
        <f t="shared" si="39"/>
        <v>0.7928682499999999</v>
      </c>
      <c r="S210">
        <v>4803.1</v>
      </c>
      <c r="T210" t="s">
        <v>489</v>
      </c>
      <c r="U210" t="s">
        <v>245</v>
      </c>
      <c r="V210" t="s">
        <v>469</v>
      </c>
      <c r="W210" t="s">
        <v>480</v>
      </c>
      <c r="X210" t="s">
        <v>232</v>
      </c>
      <c r="Y210" t="s">
        <v>240</v>
      </c>
      <c r="AA210" t="s">
        <v>274</v>
      </c>
      <c r="AB210" t="s">
        <v>258</v>
      </c>
      <c r="AD210">
        <v>810</v>
      </c>
      <c r="AF210" t="s">
        <v>612</v>
      </c>
      <c r="AG210" t="s">
        <v>612</v>
      </c>
      <c r="AH210">
        <v>0</v>
      </c>
      <c r="AI210">
        <v>33</v>
      </c>
      <c r="AJ210">
        <v>0.107</v>
      </c>
      <c r="AK210" s="32">
        <v>516.4</v>
      </c>
      <c r="AL210" s="32">
        <v>281</v>
      </c>
      <c r="AM210">
        <v>0.89</v>
      </c>
      <c r="AN210" s="32">
        <v>4286.7</v>
      </c>
    </row>
    <row r="211" spans="1:40" ht="12.75">
      <c r="A211" t="s">
        <v>181</v>
      </c>
      <c r="B211" t="s">
        <v>489</v>
      </c>
      <c r="C211">
        <v>2401</v>
      </c>
      <c r="D211">
        <v>22001</v>
      </c>
      <c r="F211">
        <v>15</v>
      </c>
      <c r="G211">
        <v>504</v>
      </c>
      <c r="I211">
        <v>0.445</v>
      </c>
      <c r="J211">
        <v>1.716</v>
      </c>
      <c r="K211" s="56">
        <f t="shared" si="36"/>
        <v>1.0295999999999998</v>
      </c>
      <c r="L211" s="57">
        <f t="shared" si="37"/>
        <v>0.6864000000000001</v>
      </c>
      <c r="M211" s="58">
        <f t="shared" si="38"/>
        <v>0.3276665</v>
      </c>
      <c r="N211" s="57">
        <f t="shared" si="39"/>
        <v>1.3883334999999999</v>
      </c>
      <c r="S211">
        <v>7709.8</v>
      </c>
      <c r="T211" t="s">
        <v>489</v>
      </c>
      <c r="U211" t="s">
        <v>245</v>
      </c>
      <c r="V211" t="s">
        <v>469</v>
      </c>
      <c r="W211" t="s">
        <v>480</v>
      </c>
      <c r="X211" t="s">
        <v>232</v>
      </c>
      <c r="Y211" t="s">
        <v>240</v>
      </c>
      <c r="AA211" t="s">
        <v>274</v>
      </c>
      <c r="AB211" t="s">
        <v>258</v>
      </c>
      <c r="AD211">
        <v>844</v>
      </c>
      <c r="AF211" t="s">
        <v>613</v>
      </c>
      <c r="AG211" t="s">
        <v>613</v>
      </c>
      <c r="AH211">
        <v>0</v>
      </c>
      <c r="AI211">
        <v>133</v>
      </c>
      <c r="AJ211">
        <v>0.463</v>
      </c>
      <c r="AK211" s="32">
        <v>2081.3</v>
      </c>
      <c r="AL211" s="32">
        <v>371</v>
      </c>
      <c r="AM211">
        <v>1.253</v>
      </c>
      <c r="AN211" s="32">
        <v>5628.5</v>
      </c>
    </row>
    <row r="212" spans="1:40" ht="12.75">
      <c r="A212" t="s">
        <v>181</v>
      </c>
      <c r="B212" t="s">
        <v>489</v>
      </c>
      <c r="C212">
        <v>2401</v>
      </c>
      <c r="D212">
        <v>24001</v>
      </c>
      <c r="F212">
        <v>14</v>
      </c>
      <c r="G212">
        <v>517</v>
      </c>
      <c r="I212">
        <v>0.445</v>
      </c>
      <c r="J212">
        <v>1.76</v>
      </c>
      <c r="K212" s="56">
        <f t="shared" si="36"/>
        <v>1.056</v>
      </c>
      <c r="L212" s="57">
        <f t="shared" si="37"/>
        <v>0.704</v>
      </c>
      <c r="M212" s="58">
        <f t="shared" si="38"/>
        <v>0.33611975</v>
      </c>
      <c r="N212" s="57">
        <f t="shared" si="39"/>
        <v>1.42388025</v>
      </c>
      <c r="S212">
        <v>7908.7</v>
      </c>
      <c r="T212" t="s">
        <v>489</v>
      </c>
      <c r="U212" t="s">
        <v>245</v>
      </c>
      <c r="V212" t="s">
        <v>469</v>
      </c>
      <c r="W212" t="s">
        <v>480</v>
      </c>
      <c r="X212" t="s">
        <v>232</v>
      </c>
      <c r="Y212" t="s">
        <v>240</v>
      </c>
      <c r="AA212" t="s">
        <v>274</v>
      </c>
      <c r="AB212" t="s">
        <v>258</v>
      </c>
      <c r="AD212">
        <v>844</v>
      </c>
      <c r="AF212" t="s">
        <v>614</v>
      </c>
      <c r="AG212" t="s">
        <v>614</v>
      </c>
      <c r="AH212">
        <v>0</v>
      </c>
      <c r="AK212" s="32"/>
      <c r="AL212" s="32">
        <v>517</v>
      </c>
      <c r="AM212">
        <v>1.76</v>
      </c>
      <c r="AN212" s="32">
        <v>7908.7</v>
      </c>
    </row>
    <row r="213" spans="1:40" ht="12.75">
      <c r="A213" t="s">
        <v>181</v>
      </c>
      <c r="B213" t="s">
        <v>489</v>
      </c>
      <c r="C213">
        <v>2401</v>
      </c>
      <c r="D213">
        <v>26001</v>
      </c>
      <c r="F213">
        <v>15</v>
      </c>
      <c r="G213">
        <v>498</v>
      </c>
      <c r="I213">
        <v>0.445</v>
      </c>
      <c r="J213">
        <v>1.695</v>
      </c>
      <c r="K213" s="56">
        <f t="shared" si="36"/>
        <v>1.017</v>
      </c>
      <c r="L213" s="57">
        <f t="shared" si="37"/>
        <v>0.6780000000000002</v>
      </c>
      <c r="M213" s="58">
        <f t="shared" si="38"/>
        <v>0.323765</v>
      </c>
      <c r="N213" s="57">
        <f t="shared" si="39"/>
        <v>1.371235</v>
      </c>
      <c r="S213">
        <v>7618</v>
      </c>
      <c r="T213" t="s">
        <v>489</v>
      </c>
      <c r="U213" t="s">
        <v>245</v>
      </c>
      <c r="V213" t="s">
        <v>469</v>
      </c>
      <c r="W213" t="s">
        <v>480</v>
      </c>
      <c r="X213" t="s">
        <v>232</v>
      </c>
      <c r="Y213" t="s">
        <v>240</v>
      </c>
      <c r="AA213" t="s">
        <v>274</v>
      </c>
      <c r="AB213" t="s">
        <v>258</v>
      </c>
      <c r="AD213">
        <v>844</v>
      </c>
      <c r="AF213" t="s">
        <v>615</v>
      </c>
      <c r="AG213" t="s">
        <v>615</v>
      </c>
      <c r="AH213">
        <v>0</v>
      </c>
      <c r="AI213">
        <v>133</v>
      </c>
      <c r="AJ213">
        <v>0.463</v>
      </c>
      <c r="AK213" s="32">
        <v>2081.3</v>
      </c>
      <c r="AL213" s="32">
        <v>365</v>
      </c>
      <c r="AM213">
        <v>1.232</v>
      </c>
      <c r="AN213" s="32">
        <v>5536.7</v>
      </c>
    </row>
    <row r="214" spans="1:40" ht="12.75">
      <c r="A214" t="s">
        <v>181</v>
      </c>
      <c r="B214" t="s">
        <v>489</v>
      </c>
      <c r="C214">
        <v>2401</v>
      </c>
      <c r="D214">
        <v>28001</v>
      </c>
      <c r="F214">
        <v>15</v>
      </c>
      <c r="G214">
        <v>489</v>
      </c>
      <c r="I214">
        <v>0.445</v>
      </c>
      <c r="J214">
        <v>1.664</v>
      </c>
      <c r="K214" s="56">
        <f t="shared" si="36"/>
        <v>0.9984</v>
      </c>
      <c r="L214" s="57">
        <f t="shared" si="37"/>
        <v>0.6656</v>
      </c>
      <c r="M214" s="58">
        <f t="shared" si="38"/>
        <v>0.31791275</v>
      </c>
      <c r="N214" s="57">
        <f t="shared" si="39"/>
        <v>1.3460872499999998</v>
      </c>
      <c r="S214">
        <v>7480.3</v>
      </c>
      <c r="T214" t="s">
        <v>489</v>
      </c>
      <c r="U214" t="s">
        <v>245</v>
      </c>
      <c r="V214" t="s">
        <v>469</v>
      </c>
      <c r="W214" t="s">
        <v>480</v>
      </c>
      <c r="X214" t="s">
        <v>232</v>
      </c>
      <c r="Y214" t="s">
        <v>240</v>
      </c>
      <c r="AA214" t="s">
        <v>274</v>
      </c>
      <c r="AB214" t="s">
        <v>258</v>
      </c>
      <c r="AD214">
        <v>844</v>
      </c>
      <c r="AF214" t="s">
        <v>616</v>
      </c>
      <c r="AG214" t="s">
        <v>616</v>
      </c>
      <c r="AH214">
        <v>0</v>
      </c>
      <c r="AI214">
        <v>128</v>
      </c>
      <c r="AJ214">
        <v>0.446</v>
      </c>
      <c r="AK214" s="32">
        <v>2003.1</v>
      </c>
      <c r="AL214" s="32">
        <v>361</v>
      </c>
      <c r="AM214">
        <v>1.218</v>
      </c>
      <c r="AN214" s="32">
        <v>5477.2</v>
      </c>
    </row>
    <row r="215" spans="1:40" ht="12.75">
      <c r="A215" t="s">
        <v>181</v>
      </c>
      <c r="B215" t="s">
        <v>489</v>
      </c>
      <c r="C215">
        <v>2401</v>
      </c>
      <c r="D215">
        <v>4001</v>
      </c>
      <c r="F215">
        <v>11</v>
      </c>
      <c r="G215">
        <v>308</v>
      </c>
      <c r="I215">
        <v>0.415</v>
      </c>
      <c r="J215">
        <v>0.977</v>
      </c>
      <c r="K215" s="56">
        <f t="shared" si="36"/>
        <v>0.5861999999999999</v>
      </c>
      <c r="L215" s="57">
        <f t="shared" si="37"/>
        <v>0.39080000000000004</v>
      </c>
      <c r="M215" s="58">
        <f t="shared" si="38"/>
        <v>0.20023025</v>
      </c>
      <c r="N215" s="57">
        <f t="shared" si="39"/>
        <v>0.7767697499999999</v>
      </c>
      <c r="S215">
        <v>4711.3</v>
      </c>
      <c r="T215" t="s">
        <v>489</v>
      </c>
      <c r="U215" t="s">
        <v>245</v>
      </c>
      <c r="V215" t="s">
        <v>469</v>
      </c>
      <c r="W215" t="s">
        <v>480</v>
      </c>
      <c r="X215" t="s">
        <v>232</v>
      </c>
      <c r="Y215" t="s">
        <v>240</v>
      </c>
      <c r="AA215" t="s">
        <v>274</v>
      </c>
      <c r="AB215" t="s">
        <v>258</v>
      </c>
      <c r="AD215">
        <v>810</v>
      </c>
      <c r="AF215" t="s">
        <v>617</v>
      </c>
      <c r="AG215" t="s">
        <v>617</v>
      </c>
      <c r="AH215">
        <v>0</v>
      </c>
      <c r="AI215">
        <v>29</v>
      </c>
      <c r="AJ215">
        <v>0.094</v>
      </c>
      <c r="AK215" s="32">
        <v>453.8</v>
      </c>
      <c r="AL215" s="32">
        <v>279</v>
      </c>
      <c r="AM215">
        <v>0.883</v>
      </c>
      <c r="AN215" s="32">
        <v>4257.5</v>
      </c>
    </row>
    <row r="216" spans="1:40" ht="12.75">
      <c r="A216" t="s">
        <v>181</v>
      </c>
      <c r="B216" t="s">
        <v>518</v>
      </c>
      <c r="C216">
        <v>2393</v>
      </c>
      <c r="D216">
        <v>15001</v>
      </c>
      <c r="F216">
        <v>7</v>
      </c>
      <c r="G216">
        <v>110</v>
      </c>
      <c r="I216">
        <v>0.169</v>
      </c>
      <c r="J216">
        <v>0.176</v>
      </c>
      <c r="K216">
        <f>J216</f>
        <v>0.176</v>
      </c>
      <c r="L216" s="57">
        <f t="shared" si="37"/>
        <v>0</v>
      </c>
      <c r="M216" s="58">
        <f t="shared" si="38"/>
        <v>0.0886975</v>
      </c>
      <c r="N216" s="57">
        <f t="shared" si="39"/>
        <v>0.08730249999999999</v>
      </c>
      <c r="S216">
        <v>2087</v>
      </c>
      <c r="T216" t="s">
        <v>519</v>
      </c>
      <c r="U216" t="s">
        <v>245</v>
      </c>
      <c r="V216" t="s">
        <v>469</v>
      </c>
      <c r="W216" t="s">
        <v>520</v>
      </c>
      <c r="X216" t="s">
        <v>232</v>
      </c>
      <c r="Y216" t="s">
        <v>240</v>
      </c>
      <c r="AA216" t="s">
        <v>274</v>
      </c>
      <c r="AB216" t="s">
        <v>258</v>
      </c>
      <c r="AC216" t="s">
        <v>272</v>
      </c>
      <c r="AD216">
        <v>399</v>
      </c>
      <c r="AF216" t="s">
        <v>618</v>
      </c>
      <c r="AG216" t="s">
        <v>618</v>
      </c>
      <c r="AH216">
        <v>0</v>
      </c>
      <c r="AK216" s="32"/>
      <c r="AL216" s="32">
        <v>110</v>
      </c>
      <c r="AM216">
        <v>0.176</v>
      </c>
      <c r="AN216" s="32">
        <v>2087</v>
      </c>
    </row>
    <row r="217" spans="1:40" ht="12.75">
      <c r="A217" t="s">
        <v>181</v>
      </c>
      <c r="B217" t="s">
        <v>518</v>
      </c>
      <c r="C217">
        <v>2393</v>
      </c>
      <c r="D217">
        <v>17001</v>
      </c>
      <c r="F217">
        <v>3</v>
      </c>
      <c r="G217">
        <v>20</v>
      </c>
      <c r="I217">
        <v>0.168</v>
      </c>
      <c r="J217">
        <v>0.028</v>
      </c>
      <c r="K217">
        <f>J217</f>
        <v>0.028</v>
      </c>
      <c r="L217" s="57">
        <f t="shared" si="37"/>
        <v>0</v>
      </c>
      <c r="M217" s="58">
        <f t="shared" si="38"/>
        <v>0.014263000000000001</v>
      </c>
      <c r="N217" s="57">
        <f t="shared" si="39"/>
        <v>0.013737</v>
      </c>
      <c r="S217">
        <v>335.6</v>
      </c>
      <c r="T217" t="s">
        <v>519</v>
      </c>
      <c r="U217" t="s">
        <v>245</v>
      </c>
      <c r="V217" t="s">
        <v>469</v>
      </c>
      <c r="W217" t="s">
        <v>520</v>
      </c>
      <c r="X217" t="s">
        <v>232</v>
      </c>
      <c r="Y217" t="s">
        <v>240</v>
      </c>
      <c r="AA217" t="s">
        <v>274</v>
      </c>
      <c r="AB217" t="s">
        <v>258</v>
      </c>
      <c r="AC217" t="s">
        <v>272</v>
      </c>
      <c r="AD217">
        <v>399</v>
      </c>
      <c r="AF217" t="s">
        <v>619</v>
      </c>
      <c r="AG217" t="s">
        <v>619</v>
      </c>
      <c r="AH217">
        <v>0</v>
      </c>
      <c r="AK217" s="32"/>
      <c r="AL217" s="32">
        <v>20</v>
      </c>
      <c r="AM217">
        <v>0.028</v>
      </c>
      <c r="AN217" s="32">
        <v>335.6</v>
      </c>
    </row>
    <row r="218" spans="1:40" ht="12.75">
      <c r="A218" t="s">
        <v>181</v>
      </c>
      <c r="B218" t="s">
        <v>521</v>
      </c>
      <c r="C218">
        <v>8227</v>
      </c>
      <c r="D218">
        <v>3001</v>
      </c>
      <c r="F218">
        <v>6</v>
      </c>
      <c r="G218">
        <v>74</v>
      </c>
      <c r="I218">
        <v>0.241</v>
      </c>
      <c r="J218">
        <v>0.145</v>
      </c>
      <c r="K218" s="56">
        <f aca="true" t="shared" si="40" ref="K218:K227">J218*0.6</f>
        <v>0.087</v>
      </c>
      <c r="L218" s="57">
        <f t="shared" si="37"/>
        <v>0.057999999999999996</v>
      </c>
      <c r="M218" s="58">
        <f t="shared" si="38"/>
        <v>0.051029750000000006</v>
      </c>
      <c r="N218" s="57">
        <f t="shared" si="39"/>
        <v>0.09397024999999998</v>
      </c>
      <c r="S218">
        <v>1200.7</v>
      </c>
      <c r="T218" t="s">
        <v>519</v>
      </c>
      <c r="U218" t="s">
        <v>245</v>
      </c>
      <c r="V218" t="s">
        <v>469</v>
      </c>
      <c r="W218" t="s">
        <v>520</v>
      </c>
      <c r="X218" t="s">
        <v>232</v>
      </c>
      <c r="Y218" t="s">
        <v>240</v>
      </c>
      <c r="AA218" t="s">
        <v>274</v>
      </c>
      <c r="AB218" t="s">
        <v>258</v>
      </c>
      <c r="AD218">
        <v>372</v>
      </c>
      <c r="AF218" t="s">
        <v>620</v>
      </c>
      <c r="AG218" t="s">
        <v>620</v>
      </c>
      <c r="AH218">
        <v>0</v>
      </c>
      <c r="AK218" s="32"/>
      <c r="AL218" s="32">
        <v>74</v>
      </c>
      <c r="AM218">
        <v>0.145</v>
      </c>
      <c r="AN218" s="32">
        <v>1200.7</v>
      </c>
    </row>
    <row r="219" spans="1:40" ht="12.75">
      <c r="A219" t="s">
        <v>181</v>
      </c>
      <c r="B219" t="s">
        <v>521</v>
      </c>
      <c r="C219">
        <v>8227</v>
      </c>
      <c r="D219">
        <v>4001</v>
      </c>
      <c r="F219">
        <v>6</v>
      </c>
      <c r="G219">
        <v>68</v>
      </c>
      <c r="I219">
        <v>0.241</v>
      </c>
      <c r="J219">
        <v>0.132</v>
      </c>
      <c r="K219" s="56">
        <f t="shared" si="40"/>
        <v>0.0792</v>
      </c>
      <c r="L219" s="57">
        <f t="shared" si="37"/>
        <v>0.0528</v>
      </c>
      <c r="M219" s="58">
        <f t="shared" si="38"/>
        <v>0.046444</v>
      </c>
      <c r="N219" s="57">
        <f t="shared" si="39"/>
        <v>0.08555600000000001</v>
      </c>
      <c r="S219">
        <v>1092.8</v>
      </c>
      <c r="T219" t="s">
        <v>519</v>
      </c>
      <c r="U219" t="s">
        <v>245</v>
      </c>
      <c r="V219" t="s">
        <v>469</v>
      </c>
      <c r="W219" t="s">
        <v>520</v>
      </c>
      <c r="X219" t="s">
        <v>232</v>
      </c>
      <c r="Y219" t="s">
        <v>240</v>
      </c>
      <c r="AA219" t="s">
        <v>274</v>
      </c>
      <c r="AB219" t="s">
        <v>258</v>
      </c>
      <c r="AD219">
        <v>372</v>
      </c>
      <c r="AF219" t="s">
        <v>621</v>
      </c>
      <c r="AG219" t="s">
        <v>621</v>
      </c>
      <c r="AH219">
        <v>0</v>
      </c>
      <c r="AK219" s="32"/>
      <c r="AL219" s="32">
        <v>68</v>
      </c>
      <c r="AM219">
        <v>0.132</v>
      </c>
      <c r="AN219" s="32">
        <v>1092.8</v>
      </c>
    </row>
    <row r="220" spans="1:40" ht="12.75">
      <c r="A220" t="s">
        <v>181</v>
      </c>
      <c r="B220" t="s">
        <v>521</v>
      </c>
      <c r="C220">
        <v>8227</v>
      </c>
      <c r="D220">
        <v>5001</v>
      </c>
      <c r="F220">
        <v>6</v>
      </c>
      <c r="G220">
        <v>69</v>
      </c>
      <c r="I220">
        <v>0.241</v>
      </c>
      <c r="J220">
        <v>0.124</v>
      </c>
      <c r="K220" s="56">
        <f t="shared" si="40"/>
        <v>0.0744</v>
      </c>
      <c r="L220" s="57">
        <f t="shared" si="37"/>
        <v>0.049600000000000005</v>
      </c>
      <c r="M220" s="58">
        <f t="shared" si="38"/>
        <v>0.043724000000000006</v>
      </c>
      <c r="N220" s="57">
        <f t="shared" si="39"/>
        <v>0.08027599999999999</v>
      </c>
      <c r="S220">
        <v>1028.8</v>
      </c>
      <c r="T220" t="s">
        <v>519</v>
      </c>
      <c r="U220" t="s">
        <v>245</v>
      </c>
      <c r="V220" t="s">
        <v>469</v>
      </c>
      <c r="W220" t="s">
        <v>520</v>
      </c>
      <c r="X220" t="s">
        <v>232</v>
      </c>
      <c r="Y220" t="s">
        <v>240</v>
      </c>
      <c r="AA220" t="s">
        <v>274</v>
      </c>
      <c r="AB220" t="s">
        <v>258</v>
      </c>
      <c r="AD220">
        <v>372</v>
      </c>
      <c r="AF220" t="s">
        <v>622</v>
      </c>
      <c r="AG220" t="s">
        <v>622</v>
      </c>
      <c r="AH220">
        <v>0</v>
      </c>
      <c r="AK220" s="32"/>
      <c r="AL220" s="32">
        <v>69</v>
      </c>
      <c r="AM220">
        <v>0.124</v>
      </c>
      <c r="AN220" s="32">
        <v>1028.8</v>
      </c>
    </row>
    <row r="221" spans="1:40" ht="12.75">
      <c r="A221" t="s">
        <v>181</v>
      </c>
      <c r="B221" t="s">
        <v>521</v>
      </c>
      <c r="C221">
        <v>8227</v>
      </c>
      <c r="D221">
        <v>7001</v>
      </c>
      <c r="F221">
        <v>6</v>
      </c>
      <c r="G221">
        <v>84</v>
      </c>
      <c r="I221">
        <v>0.241</v>
      </c>
      <c r="J221">
        <v>0.184</v>
      </c>
      <c r="K221" s="56">
        <f t="shared" si="40"/>
        <v>0.1104</v>
      </c>
      <c r="L221" s="57">
        <f t="shared" si="37"/>
        <v>0.0736</v>
      </c>
      <c r="M221" s="58">
        <f t="shared" si="38"/>
        <v>0.0648465</v>
      </c>
      <c r="N221" s="57">
        <f t="shared" si="39"/>
        <v>0.1191535</v>
      </c>
      <c r="S221">
        <v>1525.8</v>
      </c>
      <c r="T221" t="s">
        <v>519</v>
      </c>
      <c r="U221" t="s">
        <v>245</v>
      </c>
      <c r="V221" t="s">
        <v>469</v>
      </c>
      <c r="W221" t="s">
        <v>520</v>
      </c>
      <c r="X221" t="s">
        <v>232</v>
      </c>
      <c r="Y221" t="s">
        <v>240</v>
      </c>
      <c r="AA221" t="s">
        <v>274</v>
      </c>
      <c r="AB221" t="s">
        <v>258</v>
      </c>
      <c r="AD221">
        <v>372</v>
      </c>
      <c r="AF221" t="s">
        <v>623</v>
      </c>
      <c r="AG221" t="s">
        <v>623</v>
      </c>
      <c r="AH221">
        <v>0</v>
      </c>
      <c r="AK221" s="32"/>
      <c r="AL221" s="32">
        <v>84</v>
      </c>
      <c r="AM221">
        <v>0.184</v>
      </c>
      <c r="AN221" s="32">
        <v>1525.8</v>
      </c>
    </row>
    <row r="222" spans="1:40" ht="12.75">
      <c r="A222" t="s">
        <v>181</v>
      </c>
      <c r="B222" t="s">
        <v>521</v>
      </c>
      <c r="C222">
        <v>8227</v>
      </c>
      <c r="D222">
        <v>8001</v>
      </c>
      <c r="F222">
        <v>6</v>
      </c>
      <c r="G222">
        <v>85</v>
      </c>
      <c r="I222">
        <v>0.241</v>
      </c>
      <c r="J222">
        <v>0.189</v>
      </c>
      <c r="K222" s="56">
        <f t="shared" si="40"/>
        <v>0.1134</v>
      </c>
      <c r="L222" s="57">
        <f t="shared" si="37"/>
        <v>0.0756</v>
      </c>
      <c r="M222" s="58">
        <f t="shared" si="38"/>
        <v>0.0667335</v>
      </c>
      <c r="N222" s="57">
        <f t="shared" si="39"/>
        <v>0.1222665</v>
      </c>
      <c r="S222">
        <v>1570.2</v>
      </c>
      <c r="T222" t="s">
        <v>519</v>
      </c>
      <c r="U222" t="s">
        <v>245</v>
      </c>
      <c r="V222" t="s">
        <v>469</v>
      </c>
      <c r="W222" t="s">
        <v>520</v>
      </c>
      <c r="X222" t="s">
        <v>232</v>
      </c>
      <c r="Y222" t="s">
        <v>240</v>
      </c>
      <c r="AA222" t="s">
        <v>274</v>
      </c>
      <c r="AB222" t="s">
        <v>258</v>
      </c>
      <c r="AD222">
        <v>372</v>
      </c>
      <c r="AF222" t="s">
        <v>624</v>
      </c>
      <c r="AG222" t="s">
        <v>624</v>
      </c>
      <c r="AH222">
        <v>0</v>
      </c>
      <c r="AK222" s="32"/>
      <c r="AL222" s="32">
        <v>85</v>
      </c>
      <c r="AM222">
        <v>0.189</v>
      </c>
      <c r="AN222" s="32">
        <v>1570.2</v>
      </c>
    </row>
    <row r="223" spans="1:40" ht="12.75">
      <c r="A223" t="s">
        <v>181</v>
      </c>
      <c r="B223" t="s">
        <v>521</v>
      </c>
      <c r="C223">
        <v>8227</v>
      </c>
      <c r="D223">
        <v>9001</v>
      </c>
      <c r="F223">
        <v>6</v>
      </c>
      <c r="G223">
        <v>74</v>
      </c>
      <c r="I223">
        <v>0.241</v>
      </c>
      <c r="J223">
        <v>0.166</v>
      </c>
      <c r="K223" s="56">
        <f t="shared" si="40"/>
        <v>0.09960000000000001</v>
      </c>
      <c r="L223" s="57">
        <f t="shared" si="37"/>
        <v>0.0664</v>
      </c>
      <c r="M223" s="58">
        <f t="shared" si="38"/>
        <v>0.058458750000000004</v>
      </c>
      <c r="N223" s="57">
        <f t="shared" si="39"/>
        <v>0.10754125</v>
      </c>
      <c r="S223">
        <v>1375.5</v>
      </c>
      <c r="T223" t="s">
        <v>519</v>
      </c>
      <c r="U223" t="s">
        <v>245</v>
      </c>
      <c r="V223" t="s">
        <v>469</v>
      </c>
      <c r="W223" t="s">
        <v>520</v>
      </c>
      <c r="X223" t="s">
        <v>232</v>
      </c>
      <c r="Y223" t="s">
        <v>240</v>
      </c>
      <c r="AA223" t="s">
        <v>274</v>
      </c>
      <c r="AB223" t="s">
        <v>258</v>
      </c>
      <c r="AD223">
        <v>372</v>
      </c>
      <c r="AF223" t="s">
        <v>625</v>
      </c>
      <c r="AG223" t="s">
        <v>625</v>
      </c>
      <c r="AH223">
        <v>0</v>
      </c>
      <c r="AK223" s="32"/>
      <c r="AL223" s="32">
        <v>74</v>
      </c>
      <c r="AM223">
        <v>0.166</v>
      </c>
      <c r="AN223" s="32">
        <v>1375.5</v>
      </c>
    </row>
    <row r="224" spans="1:40" ht="12.75">
      <c r="A224" t="s">
        <v>181</v>
      </c>
      <c r="B224" t="s">
        <v>521</v>
      </c>
      <c r="C224">
        <v>8227</v>
      </c>
      <c r="D224">
        <v>10001</v>
      </c>
      <c r="F224">
        <v>6</v>
      </c>
      <c r="G224">
        <v>77</v>
      </c>
      <c r="I224">
        <v>0.241</v>
      </c>
      <c r="J224">
        <v>0.164</v>
      </c>
      <c r="K224" s="56">
        <f t="shared" si="40"/>
        <v>0.0984</v>
      </c>
      <c r="L224" s="57">
        <f t="shared" si="37"/>
        <v>0.0656</v>
      </c>
      <c r="M224" s="58">
        <f t="shared" si="38"/>
        <v>0.057885000000000006</v>
      </c>
      <c r="N224" s="57">
        <f t="shared" si="39"/>
        <v>0.106115</v>
      </c>
      <c r="S224">
        <v>1362</v>
      </c>
      <c r="T224" t="s">
        <v>519</v>
      </c>
      <c r="U224" t="s">
        <v>245</v>
      </c>
      <c r="V224" t="s">
        <v>469</v>
      </c>
      <c r="W224" t="s">
        <v>520</v>
      </c>
      <c r="X224" t="s">
        <v>232</v>
      </c>
      <c r="Y224" t="s">
        <v>240</v>
      </c>
      <c r="AA224" t="s">
        <v>274</v>
      </c>
      <c r="AB224" t="s">
        <v>258</v>
      </c>
      <c r="AD224">
        <v>372</v>
      </c>
      <c r="AF224" t="s">
        <v>626</v>
      </c>
      <c r="AG224" t="s">
        <v>626</v>
      </c>
      <c r="AH224">
        <v>0</v>
      </c>
      <c r="AK224" s="32"/>
      <c r="AL224" s="32">
        <v>77</v>
      </c>
      <c r="AM224">
        <v>0.164</v>
      </c>
      <c r="AN224" s="32">
        <v>1362</v>
      </c>
    </row>
    <row r="225" spans="1:40" ht="12.75">
      <c r="A225" t="s">
        <v>181</v>
      </c>
      <c r="B225" t="s">
        <v>527</v>
      </c>
      <c r="C225">
        <v>2404</v>
      </c>
      <c r="D225">
        <v>15001</v>
      </c>
      <c r="F225">
        <v>10</v>
      </c>
      <c r="G225">
        <v>99</v>
      </c>
      <c r="I225">
        <v>0.7</v>
      </c>
      <c r="J225">
        <v>0.596</v>
      </c>
      <c r="K225" s="56">
        <f t="shared" si="40"/>
        <v>0.3576</v>
      </c>
      <c r="L225" s="57">
        <f t="shared" si="37"/>
        <v>0.2384</v>
      </c>
      <c r="M225" s="58">
        <f t="shared" si="38"/>
        <v>0.07242850000000002</v>
      </c>
      <c r="N225" s="57">
        <f t="shared" si="39"/>
        <v>0.5235715</v>
      </c>
      <c r="S225">
        <v>1704.2</v>
      </c>
      <c r="T225" t="s">
        <v>479</v>
      </c>
      <c r="U225" t="s">
        <v>245</v>
      </c>
      <c r="V225" t="s">
        <v>469</v>
      </c>
      <c r="W225" t="s">
        <v>480</v>
      </c>
      <c r="X225" t="s">
        <v>232</v>
      </c>
      <c r="Y225" t="s">
        <v>240</v>
      </c>
      <c r="AA225" t="s">
        <v>274</v>
      </c>
      <c r="AD225">
        <v>327</v>
      </c>
      <c r="AF225" t="s">
        <v>627</v>
      </c>
      <c r="AG225" t="s">
        <v>627</v>
      </c>
      <c r="AH225">
        <v>0</v>
      </c>
      <c r="AK225" s="32"/>
      <c r="AL225" s="32">
        <v>99</v>
      </c>
      <c r="AM225">
        <v>0.596</v>
      </c>
      <c r="AN225" s="32">
        <v>1704.2</v>
      </c>
    </row>
    <row r="226" spans="1:40" ht="12.75">
      <c r="A226" t="s">
        <v>181</v>
      </c>
      <c r="B226" t="s">
        <v>527</v>
      </c>
      <c r="C226">
        <v>2404</v>
      </c>
      <c r="D226">
        <v>16001</v>
      </c>
      <c r="F226">
        <v>4</v>
      </c>
      <c r="G226">
        <v>268</v>
      </c>
      <c r="I226">
        <v>0.7</v>
      </c>
      <c r="J226">
        <v>1.615</v>
      </c>
      <c r="K226" s="56">
        <f t="shared" si="40"/>
        <v>0.969</v>
      </c>
      <c r="L226" s="57">
        <f t="shared" si="37"/>
        <v>0.646</v>
      </c>
      <c r="M226" s="58">
        <f t="shared" si="38"/>
        <v>0.19606525000000002</v>
      </c>
      <c r="N226" s="57">
        <f t="shared" si="39"/>
        <v>1.41893475</v>
      </c>
      <c r="S226">
        <v>4613.3</v>
      </c>
      <c r="T226" t="s">
        <v>479</v>
      </c>
      <c r="U226" t="s">
        <v>245</v>
      </c>
      <c r="V226" t="s">
        <v>469</v>
      </c>
      <c r="W226" t="s">
        <v>480</v>
      </c>
      <c r="X226" t="s">
        <v>232</v>
      </c>
      <c r="Y226" t="s">
        <v>240</v>
      </c>
      <c r="AA226" t="s">
        <v>274</v>
      </c>
      <c r="AB226" t="s">
        <v>258</v>
      </c>
      <c r="AD226">
        <v>2672</v>
      </c>
      <c r="AF226" t="s">
        <v>628</v>
      </c>
      <c r="AG226" t="s">
        <v>628</v>
      </c>
      <c r="AH226">
        <v>0</v>
      </c>
      <c r="AK226" s="32"/>
      <c r="AL226" s="32">
        <v>268</v>
      </c>
      <c r="AM226">
        <v>1.615</v>
      </c>
      <c r="AN226" s="32">
        <v>4613.3</v>
      </c>
    </row>
    <row r="227" spans="1:40" ht="12.75">
      <c r="A227" t="s">
        <v>181</v>
      </c>
      <c r="B227" t="s">
        <v>527</v>
      </c>
      <c r="C227">
        <v>2404</v>
      </c>
      <c r="D227">
        <v>17001</v>
      </c>
      <c r="F227">
        <v>11</v>
      </c>
      <c r="G227">
        <v>760</v>
      </c>
      <c r="I227">
        <v>0.7</v>
      </c>
      <c r="J227">
        <v>4.579</v>
      </c>
      <c r="K227" s="56">
        <f t="shared" si="40"/>
        <v>2.7474</v>
      </c>
      <c r="L227" s="57">
        <f t="shared" si="37"/>
        <v>1.8316</v>
      </c>
      <c r="M227" s="58">
        <f t="shared" si="38"/>
        <v>0.55601475</v>
      </c>
      <c r="N227" s="57">
        <f t="shared" si="39"/>
        <v>4.02298525</v>
      </c>
      <c r="S227">
        <v>13082.7</v>
      </c>
      <c r="T227" t="s">
        <v>479</v>
      </c>
      <c r="U227" t="s">
        <v>245</v>
      </c>
      <c r="V227" t="s">
        <v>469</v>
      </c>
      <c r="W227" t="s">
        <v>480</v>
      </c>
      <c r="X227" t="s">
        <v>232</v>
      </c>
      <c r="Y227" t="s">
        <v>240</v>
      </c>
      <c r="AA227" t="s">
        <v>274</v>
      </c>
      <c r="AB227" t="s">
        <v>258</v>
      </c>
      <c r="AD227">
        <v>2672</v>
      </c>
      <c r="AF227" t="s">
        <v>629</v>
      </c>
      <c r="AG227" t="s">
        <v>629</v>
      </c>
      <c r="AH227">
        <v>0</v>
      </c>
      <c r="AK227" s="32"/>
      <c r="AL227" s="32">
        <v>760</v>
      </c>
      <c r="AM227">
        <v>4.579</v>
      </c>
      <c r="AN227" s="32">
        <v>13082.7</v>
      </c>
    </row>
    <row r="228" spans="1:40" ht="12.75">
      <c r="A228" t="s">
        <v>181</v>
      </c>
      <c r="B228" t="s">
        <v>567</v>
      </c>
      <c r="C228">
        <v>2390</v>
      </c>
      <c r="D228">
        <v>14001</v>
      </c>
      <c r="F228">
        <v>7</v>
      </c>
      <c r="G228">
        <v>234</v>
      </c>
      <c r="I228">
        <v>0.173</v>
      </c>
      <c r="J228">
        <v>0.332</v>
      </c>
      <c r="K228">
        <f aca="true" t="shared" si="41" ref="K228:K233">J228</f>
        <v>0.332</v>
      </c>
      <c r="L228" s="57">
        <f t="shared" si="37"/>
        <v>0</v>
      </c>
      <c r="M228" s="58">
        <f t="shared" si="38"/>
        <v>0.16320425</v>
      </c>
      <c r="N228" s="57">
        <f t="shared" si="39"/>
        <v>0.16879575000000002</v>
      </c>
      <c r="S228">
        <v>3840.1</v>
      </c>
      <c r="T228" t="s">
        <v>285</v>
      </c>
      <c r="U228" t="s">
        <v>245</v>
      </c>
      <c r="V228" t="s">
        <v>469</v>
      </c>
      <c r="W228" t="s">
        <v>520</v>
      </c>
      <c r="X228" t="s">
        <v>232</v>
      </c>
      <c r="Y228" t="s">
        <v>240</v>
      </c>
      <c r="AA228" t="s">
        <v>274</v>
      </c>
      <c r="AB228" t="s">
        <v>258</v>
      </c>
      <c r="AC228" t="s">
        <v>272</v>
      </c>
      <c r="AD228">
        <v>858</v>
      </c>
      <c r="AF228" t="s">
        <v>630</v>
      </c>
      <c r="AG228" t="s">
        <v>630</v>
      </c>
      <c r="AH228">
        <v>0</v>
      </c>
      <c r="AK228" s="32"/>
      <c r="AL228" s="32">
        <v>234</v>
      </c>
      <c r="AM228">
        <v>0.332</v>
      </c>
      <c r="AN228" s="32">
        <v>3840.1</v>
      </c>
    </row>
    <row r="229" spans="1:40" ht="12.75">
      <c r="A229" t="s">
        <v>181</v>
      </c>
      <c r="B229" t="s">
        <v>567</v>
      </c>
      <c r="C229">
        <v>2390</v>
      </c>
      <c r="D229">
        <v>15001</v>
      </c>
      <c r="F229">
        <v>6</v>
      </c>
      <c r="G229">
        <v>225</v>
      </c>
      <c r="I229">
        <v>0.173</v>
      </c>
      <c r="J229">
        <v>0.317</v>
      </c>
      <c r="K229">
        <f t="shared" si="41"/>
        <v>0.317</v>
      </c>
      <c r="L229" s="57">
        <f t="shared" si="37"/>
        <v>0</v>
      </c>
      <c r="M229" s="58">
        <f t="shared" si="38"/>
        <v>0.155567</v>
      </c>
      <c r="N229" s="57">
        <f t="shared" si="39"/>
        <v>0.161433</v>
      </c>
      <c r="S229">
        <v>3660.4</v>
      </c>
      <c r="T229" t="s">
        <v>285</v>
      </c>
      <c r="U229" t="s">
        <v>245</v>
      </c>
      <c r="V229" t="s">
        <v>469</v>
      </c>
      <c r="W229" t="s">
        <v>520</v>
      </c>
      <c r="X229" t="s">
        <v>232</v>
      </c>
      <c r="Y229" t="s">
        <v>240</v>
      </c>
      <c r="AA229" t="s">
        <v>274</v>
      </c>
      <c r="AB229" t="s">
        <v>258</v>
      </c>
      <c r="AC229" t="s">
        <v>272</v>
      </c>
      <c r="AD229">
        <v>858</v>
      </c>
      <c r="AF229" t="s">
        <v>631</v>
      </c>
      <c r="AG229" t="s">
        <v>631</v>
      </c>
      <c r="AH229">
        <v>0</v>
      </c>
      <c r="AK229" s="32"/>
      <c r="AL229" s="32">
        <v>225</v>
      </c>
      <c r="AM229">
        <v>0.317</v>
      </c>
      <c r="AN229" s="32">
        <v>3660.4</v>
      </c>
    </row>
    <row r="230" spans="1:40" ht="12.75">
      <c r="A230" t="s">
        <v>181</v>
      </c>
      <c r="B230" t="s">
        <v>576</v>
      </c>
      <c r="C230">
        <v>2385</v>
      </c>
      <c r="D230">
        <v>9001</v>
      </c>
      <c r="F230">
        <v>6</v>
      </c>
      <c r="G230">
        <v>174</v>
      </c>
      <c r="I230">
        <v>0.295</v>
      </c>
      <c r="J230">
        <v>0.41</v>
      </c>
      <c r="K230">
        <f t="shared" si="41"/>
        <v>0.41</v>
      </c>
      <c r="L230" s="57">
        <f t="shared" si="37"/>
        <v>0</v>
      </c>
      <c r="M230" s="58">
        <f t="shared" si="38"/>
        <v>0.118235</v>
      </c>
      <c r="N230" s="57">
        <f t="shared" si="39"/>
        <v>0.29176499999999994</v>
      </c>
      <c r="S230">
        <v>2782</v>
      </c>
      <c r="T230" t="s">
        <v>285</v>
      </c>
      <c r="U230" t="s">
        <v>245</v>
      </c>
      <c r="V230" t="s">
        <v>469</v>
      </c>
      <c r="W230" t="s">
        <v>520</v>
      </c>
      <c r="X230" t="s">
        <v>232</v>
      </c>
      <c r="Y230" t="s">
        <v>240</v>
      </c>
      <c r="AA230" t="s">
        <v>258</v>
      </c>
      <c r="AC230" t="s">
        <v>272</v>
      </c>
      <c r="AD230">
        <v>830</v>
      </c>
      <c r="AF230" t="s">
        <v>632</v>
      </c>
      <c r="AG230" t="s">
        <v>632</v>
      </c>
      <c r="AH230">
        <v>0</v>
      </c>
      <c r="AL230" s="32">
        <v>174</v>
      </c>
      <c r="AM230">
        <v>0.41</v>
      </c>
      <c r="AN230" s="32">
        <v>2782</v>
      </c>
    </row>
    <row r="231" spans="1:40" ht="12.75">
      <c r="A231" t="s">
        <v>181</v>
      </c>
      <c r="B231" t="s">
        <v>576</v>
      </c>
      <c r="C231">
        <v>2385</v>
      </c>
      <c r="D231">
        <v>10001</v>
      </c>
      <c r="F231">
        <v>7</v>
      </c>
      <c r="G231">
        <v>207</v>
      </c>
      <c r="I231">
        <v>0.295</v>
      </c>
      <c r="J231">
        <v>0.502</v>
      </c>
      <c r="K231">
        <f t="shared" si="41"/>
        <v>0.502</v>
      </c>
      <c r="L231" s="57">
        <f t="shared" si="37"/>
        <v>0</v>
      </c>
      <c r="M231" s="58">
        <f t="shared" si="38"/>
        <v>0.14460625000000002</v>
      </c>
      <c r="N231" s="57">
        <f t="shared" si="39"/>
        <v>0.35739374999999995</v>
      </c>
      <c r="S231">
        <v>3402.5</v>
      </c>
      <c r="T231" t="s">
        <v>285</v>
      </c>
      <c r="U231" t="s">
        <v>245</v>
      </c>
      <c r="V231" t="s">
        <v>469</v>
      </c>
      <c r="W231" t="s">
        <v>520</v>
      </c>
      <c r="X231" t="s">
        <v>232</v>
      </c>
      <c r="Y231" t="s">
        <v>240</v>
      </c>
      <c r="AA231" t="s">
        <v>258</v>
      </c>
      <c r="AC231" t="s">
        <v>272</v>
      </c>
      <c r="AD231">
        <v>830</v>
      </c>
      <c r="AF231" t="s">
        <v>633</v>
      </c>
      <c r="AG231" t="s">
        <v>633</v>
      </c>
      <c r="AH231">
        <v>0</v>
      </c>
      <c r="AL231" s="32">
        <v>207</v>
      </c>
      <c r="AM231">
        <v>0.502</v>
      </c>
      <c r="AN231" s="32">
        <v>3402.5</v>
      </c>
    </row>
    <row r="232" spans="1:40" ht="12.75">
      <c r="A232" t="s">
        <v>181</v>
      </c>
      <c r="B232" t="s">
        <v>576</v>
      </c>
      <c r="C232">
        <v>2385</v>
      </c>
      <c r="D232">
        <v>12001</v>
      </c>
      <c r="F232">
        <v>6</v>
      </c>
      <c r="G232">
        <v>159</v>
      </c>
      <c r="I232">
        <v>0.295</v>
      </c>
      <c r="J232">
        <v>0.407</v>
      </c>
      <c r="K232">
        <f t="shared" si="41"/>
        <v>0.407</v>
      </c>
      <c r="L232" s="57">
        <f t="shared" si="37"/>
        <v>0</v>
      </c>
      <c r="M232" s="58">
        <f t="shared" si="38"/>
        <v>0.11720650000000002</v>
      </c>
      <c r="N232" s="57">
        <f t="shared" si="39"/>
        <v>0.2897934999999999</v>
      </c>
      <c r="S232">
        <v>2757.8</v>
      </c>
      <c r="T232" t="s">
        <v>285</v>
      </c>
      <c r="U232" t="s">
        <v>245</v>
      </c>
      <c r="V232" t="s">
        <v>469</v>
      </c>
      <c r="W232" t="s">
        <v>520</v>
      </c>
      <c r="X232" t="s">
        <v>232</v>
      </c>
      <c r="Y232" t="s">
        <v>240</v>
      </c>
      <c r="AA232" t="s">
        <v>258</v>
      </c>
      <c r="AC232" t="s">
        <v>272</v>
      </c>
      <c r="AD232">
        <v>830</v>
      </c>
      <c r="AF232" t="s">
        <v>634</v>
      </c>
      <c r="AG232" t="s">
        <v>634</v>
      </c>
      <c r="AH232">
        <v>0</v>
      </c>
      <c r="AL232" s="32">
        <v>159</v>
      </c>
      <c r="AM232">
        <v>0.407</v>
      </c>
      <c r="AN232" s="32">
        <v>2757.8</v>
      </c>
    </row>
    <row r="233" spans="1:40" ht="12.75">
      <c r="A233" t="s">
        <v>181</v>
      </c>
      <c r="B233" t="s">
        <v>577</v>
      </c>
      <c r="C233">
        <v>6776</v>
      </c>
      <c r="D233">
        <v>2001</v>
      </c>
      <c r="F233">
        <v>4.08</v>
      </c>
      <c r="G233">
        <v>89</v>
      </c>
      <c r="I233">
        <v>0.466</v>
      </c>
      <c r="J233" s="26">
        <v>0.259</v>
      </c>
      <c r="K233" s="26">
        <f t="shared" si="41"/>
        <v>0.259</v>
      </c>
      <c r="L233" s="64">
        <f t="shared" si="37"/>
        <v>0</v>
      </c>
      <c r="M233" s="65">
        <f t="shared" si="38"/>
        <v>0.066861</v>
      </c>
      <c r="N233" s="64">
        <f t="shared" si="39"/>
        <v>0.192139</v>
      </c>
      <c r="S233">
        <v>1573.2</v>
      </c>
      <c r="T233" t="s">
        <v>499</v>
      </c>
      <c r="U233" t="s">
        <v>245</v>
      </c>
      <c r="V233" t="s">
        <v>469</v>
      </c>
      <c r="W233" t="s">
        <v>523</v>
      </c>
      <c r="X233" t="s">
        <v>232</v>
      </c>
      <c r="Y233" t="s">
        <v>240</v>
      </c>
      <c r="AA233" t="s">
        <v>258</v>
      </c>
      <c r="AC233" t="s">
        <v>272</v>
      </c>
      <c r="AD233">
        <v>450</v>
      </c>
      <c r="AF233" t="s">
        <v>635</v>
      </c>
      <c r="AG233" t="s">
        <v>635</v>
      </c>
      <c r="AH233">
        <v>0</v>
      </c>
      <c r="AL233" s="34">
        <v>89</v>
      </c>
      <c r="AM233" s="26">
        <v>0.259</v>
      </c>
      <c r="AN233" s="34">
        <v>1573.2</v>
      </c>
    </row>
    <row r="234" spans="10:14" ht="12.75">
      <c r="J234" s="16">
        <f>SUM(J176:J233)</f>
        <v>51.65099999999999</v>
      </c>
      <c r="K234" s="16">
        <f>SUM(K176:K233)</f>
        <v>36.845</v>
      </c>
      <c r="L234" s="16">
        <f>SUM(L176:L233)</f>
        <v>14.806000000000003</v>
      </c>
      <c r="M234" s="16">
        <f>SUM(M176:M233)</f>
        <v>9.91500741</v>
      </c>
      <c r="N234" s="16">
        <f>SUM(N176:N233)</f>
        <v>41.73599258999999</v>
      </c>
    </row>
    <row r="241" ht="12.75">
      <c r="B241" s="55" t="s">
        <v>200</v>
      </c>
    </row>
    <row r="242" spans="1:40" ht="12.75">
      <c r="A242" t="s">
        <v>181</v>
      </c>
      <c r="B242" t="s">
        <v>472</v>
      </c>
      <c r="C242">
        <v>2378</v>
      </c>
      <c r="D242">
        <v>3</v>
      </c>
      <c r="F242">
        <v>24</v>
      </c>
      <c r="G242">
        <v>2394</v>
      </c>
      <c r="I242">
        <v>0.18</v>
      </c>
      <c r="J242">
        <v>2.573</v>
      </c>
      <c r="O242" s="40">
        <f>J242</f>
        <v>2.573</v>
      </c>
      <c r="P242" s="57">
        <f aca="true" t="shared" si="42" ref="P242:P247">$J242-O242</f>
        <v>0</v>
      </c>
      <c r="Q242" s="58">
        <f aca="true" t="shared" si="43" ref="Q242:Q247">S242*0.07/2000</f>
        <v>0.996023</v>
      </c>
      <c r="R242" s="57">
        <f aca="true" t="shared" si="44" ref="R242:R247">$J242-Q242</f>
        <v>1.5769769999999999</v>
      </c>
      <c r="S242">
        <v>28457.8</v>
      </c>
      <c r="T242" t="s">
        <v>473</v>
      </c>
      <c r="U242" t="s">
        <v>245</v>
      </c>
      <c r="V242" t="s">
        <v>469</v>
      </c>
      <c r="W242" t="s">
        <v>474</v>
      </c>
      <c r="X242" t="s">
        <v>232</v>
      </c>
      <c r="Y242" t="s">
        <v>287</v>
      </c>
      <c r="Z242" t="s">
        <v>336</v>
      </c>
      <c r="AA242" t="s">
        <v>241</v>
      </c>
      <c r="AC242" t="s">
        <v>301</v>
      </c>
      <c r="AD242">
        <v>1720</v>
      </c>
      <c r="AF242" t="s">
        <v>636</v>
      </c>
      <c r="AG242" t="s">
        <v>636</v>
      </c>
      <c r="AH242">
        <v>0</v>
      </c>
      <c r="AL242" s="32">
        <v>2394</v>
      </c>
      <c r="AM242">
        <v>2.573</v>
      </c>
      <c r="AN242" s="32">
        <v>28457.8</v>
      </c>
    </row>
    <row r="243" spans="1:40" ht="12.75">
      <c r="A243" t="s">
        <v>181</v>
      </c>
      <c r="B243" t="s">
        <v>510</v>
      </c>
      <c r="C243">
        <v>2384</v>
      </c>
      <c r="D243">
        <v>1</v>
      </c>
      <c r="F243">
        <v>24</v>
      </c>
      <c r="G243">
        <v>1694</v>
      </c>
      <c r="I243">
        <v>0.345</v>
      </c>
      <c r="J243">
        <v>3.152</v>
      </c>
      <c r="O243" s="56">
        <f>J243*0.7</f>
        <v>2.2064</v>
      </c>
      <c r="P243" s="57">
        <f t="shared" si="42"/>
        <v>0.9456000000000002</v>
      </c>
      <c r="Q243" s="58">
        <f t="shared" si="43"/>
        <v>0.620193</v>
      </c>
      <c r="R243" s="57">
        <f t="shared" si="44"/>
        <v>2.531807</v>
      </c>
      <c r="S243">
        <v>17719.8</v>
      </c>
      <c r="T243" t="s">
        <v>502</v>
      </c>
      <c r="U243" t="s">
        <v>245</v>
      </c>
      <c r="V243" t="s">
        <v>469</v>
      </c>
      <c r="W243" t="s">
        <v>500</v>
      </c>
      <c r="X243" t="s">
        <v>232</v>
      </c>
      <c r="Y243" t="s">
        <v>257</v>
      </c>
      <c r="Z243" t="s">
        <v>336</v>
      </c>
      <c r="AA243" t="s">
        <v>274</v>
      </c>
      <c r="AB243" t="s">
        <v>241</v>
      </c>
      <c r="AD243">
        <v>1000</v>
      </c>
      <c r="AL243" s="32"/>
      <c r="AN243" s="32"/>
    </row>
    <row r="244" spans="1:40" ht="12.75">
      <c r="A244" t="s">
        <v>181</v>
      </c>
      <c r="B244" t="s">
        <v>524</v>
      </c>
      <c r="C244">
        <v>2403</v>
      </c>
      <c r="D244">
        <v>1</v>
      </c>
      <c r="F244">
        <v>24</v>
      </c>
      <c r="G244">
        <v>6006</v>
      </c>
      <c r="I244">
        <v>0.257</v>
      </c>
      <c r="J244">
        <v>7.296</v>
      </c>
      <c r="O244" s="56">
        <f>J244*0.7</f>
        <v>5.1072</v>
      </c>
      <c r="P244" s="57">
        <f t="shared" si="42"/>
        <v>2.1888000000000005</v>
      </c>
      <c r="Q244" s="58">
        <f t="shared" si="43"/>
        <v>1.9442815000000002</v>
      </c>
      <c r="R244" s="57">
        <f t="shared" si="44"/>
        <v>5.3517185000000005</v>
      </c>
      <c r="S244">
        <v>55550.9</v>
      </c>
      <c r="T244" t="s">
        <v>479</v>
      </c>
      <c r="U244" t="s">
        <v>245</v>
      </c>
      <c r="V244" t="s">
        <v>469</v>
      </c>
      <c r="W244" t="s">
        <v>525</v>
      </c>
      <c r="X244" t="s">
        <v>232</v>
      </c>
      <c r="Y244" t="s">
        <v>257</v>
      </c>
      <c r="Z244" t="s">
        <v>336</v>
      </c>
      <c r="AA244" t="s">
        <v>274</v>
      </c>
      <c r="AB244" t="s">
        <v>241</v>
      </c>
      <c r="AC244" t="s">
        <v>272</v>
      </c>
      <c r="AD244">
        <v>4558</v>
      </c>
      <c r="AF244" t="s">
        <v>637</v>
      </c>
      <c r="AG244" t="s">
        <v>637</v>
      </c>
      <c r="AH244">
        <v>0</v>
      </c>
      <c r="AI244">
        <v>13275</v>
      </c>
      <c r="AJ244">
        <v>29.652</v>
      </c>
      <c r="AK244" s="32">
        <v>156875</v>
      </c>
      <c r="AL244" s="32">
        <v>-429</v>
      </c>
      <c r="AM244">
        <v>0.41600000000000037</v>
      </c>
      <c r="AN244" s="32">
        <v>-22561.3</v>
      </c>
    </row>
    <row r="245" spans="1:40" ht="12.75">
      <c r="A245" t="s">
        <v>181</v>
      </c>
      <c r="B245" t="s">
        <v>568</v>
      </c>
      <c r="C245">
        <v>2411</v>
      </c>
      <c r="D245">
        <v>2</v>
      </c>
      <c r="F245">
        <v>24</v>
      </c>
      <c r="G245">
        <v>1598</v>
      </c>
      <c r="I245">
        <v>0.187</v>
      </c>
      <c r="J245">
        <v>1.685</v>
      </c>
      <c r="O245" s="56">
        <f>J245*0.7</f>
        <v>1.1795</v>
      </c>
      <c r="P245" s="57">
        <f t="shared" si="42"/>
        <v>0.5055000000000001</v>
      </c>
      <c r="Q245" s="58">
        <f t="shared" si="43"/>
        <v>0.6379170000000001</v>
      </c>
      <c r="R245" s="57">
        <f t="shared" si="44"/>
        <v>1.047083</v>
      </c>
      <c r="S245">
        <v>18226.2</v>
      </c>
      <c r="T245" t="s">
        <v>285</v>
      </c>
      <c r="U245" t="s">
        <v>245</v>
      </c>
      <c r="V245" t="s">
        <v>469</v>
      </c>
      <c r="W245" t="s">
        <v>480</v>
      </c>
      <c r="X245" t="s">
        <v>232</v>
      </c>
      <c r="Y245" t="s">
        <v>261</v>
      </c>
      <c r="Z245" t="s">
        <v>336</v>
      </c>
      <c r="AA245" t="s">
        <v>241</v>
      </c>
      <c r="AB245" t="s">
        <v>274</v>
      </c>
      <c r="AD245">
        <v>1725</v>
      </c>
      <c r="AF245" t="s">
        <v>638</v>
      </c>
      <c r="AG245" t="s">
        <v>638</v>
      </c>
      <c r="AH245">
        <v>0</v>
      </c>
      <c r="AI245">
        <v>934</v>
      </c>
      <c r="AJ245">
        <v>1.164</v>
      </c>
      <c r="AK245" s="32">
        <v>13717.544</v>
      </c>
      <c r="AL245" s="32">
        <v>664</v>
      </c>
      <c r="AM245">
        <v>0.5210000000000001</v>
      </c>
      <c r="AN245" s="32">
        <v>4508.656000000001</v>
      </c>
    </row>
    <row r="246" spans="1:40" ht="12.75">
      <c r="A246" t="s">
        <v>181</v>
      </c>
      <c r="B246" t="s">
        <v>568</v>
      </c>
      <c r="C246">
        <v>2411</v>
      </c>
      <c r="D246">
        <v>3</v>
      </c>
      <c r="F246">
        <v>19.97</v>
      </c>
      <c r="G246">
        <v>1444</v>
      </c>
      <c r="I246">
        <v>0.235</v>
      </c>
      <c r="J246">
        <v>2.38</v>
      </c>
      <c r="O246" s="56">
        <f>J246*0.7</f>
        <v>1.666</v>
      </c>
      <c r="P246" s="57">
        <f t="shared" si="42"/>
        <v>0.714</v>
      </c>
      <c r="Q246" s="58">
        <f t="shared" si="43"/>
        <v>0.68637793</v>
      </c>
      <c r="R246" s="57">
        <f t="shared" si="44"/>
        <v>1.69362207</v>
      </c>
      <c r="S246">
        <v>19610.798</v>
      </c>
      <c r="T246" t="s">
        <v>285</v>
      </c>
      <c r="U246" t="s">
        <v>245</v>
      </c>
      <c r="V246" t="s">
        <v>469</v>
      </c>
      <c r="W246" t="s">
        <v>480</v>
      </c>
      <c r="X246" t="s">
        <v>232</v>
      </c>
      <c r="Y246" t="s">
        <v>261</v>
      </c>
      <c r="Z246" t="s">
        <v>336</v>
      </c>
      <c r="AA246" t="s">
        <v>241</v>
      </c>
      <c r="AB246" t="s">
        <v>274</v>
      </c>
      <c r="AD246">
        <v>1600</v>
      </c>
      <c r="AF246" t="s">
        <v>639</v>
      </c>
      <c r="AG246" t="s">
        <v>639</v>
      </c>
      <c r="AH246">
        <v>0</v>
      </c>
      <c r="AK246" s="32"/>
      <c r="AL246" s="32">
        <v>1444</v>
      </c>
      <c r="AM246">
        <v>2.38</v>
      </c>
      <c r="AN246" s="32">
        <v>19610.798</v>
      </c>
    </row>
    <row r="247" spans="1:40" ht="12.75">
      <c r="A247" t="s">
        <v>181</v>
      </c>
      <c r="B247" t="s">
        <v>568</v>
      </c>
      <c r="C247">
        <v>2411</v>
      </c>
      <c r="D247">
        <v>4</v>
      </c>
      <c r="F247">
        <v>18.24</v>
      </c>
      <c r="G247">
        <v>1279</v>
      </c>
      <c r="I247">
        <v>0.224</v>
      </c>
      <c r="J247">
        <v>2.286</v>
      </c>
      <c r="O247" s="63">
        <f>J247*0.7</f>
        <v>1.6001999999999998</v>
      </c>
      <c r="P247" s="64">
        <f t="shared" si="42"/>
        <v>0.6858000000000002</v>
      </c>
      <c r="Q247" s="65">
        <f t="shared" si="43"/>
        <v>0.682493945</v>
      </c>
      <c r="R247" s="64">
        <f t="shared" si="44"/>
        <v>1.603506055</v>
      </c>
      <c r="S247">
        <v>19499.827</v>
      </c>
      <c r="T247" t="s">
        <v>285</v>
      </c>
      <c r="U247" t="s">
        <v>245</v>
      </c>
      <c r="V247" t="s">
        <v>469</v>
      </c>
      <c r="W247" t="s">
        <v>480</v>
      </c>
      <c r="X247" t="s">
        <v>232</v>
      </c>
      <c r="Y247" t="s">
        <v>261</v>
      </c>
      <c r="Z247" t="s">
        <v>336</v>
      </c>
      <c r="AA247" t="s">
        <v>241</v>
      </c>
      <c r="AB247" t="s">
        <v>274</v>
      </c>
      <c r="AD247">
        <v>1700</v>
      </c>
      <c r="AF247" t="s">
        <v>640</v>
      </c>
      <c r="AG247" t="s">
        <v>640</v>
      </c>
      <c r="AH247">
        <v>0</v>
      </c>
      <c r="AK247" s="32"/>
      <c r="AL247" s="32">
        <v>1279</v>
      </c>
      <c r="AM247">
        <v>2.286</v>
      </c>
      <c r="AN247" s="32">
        <v>19499.827</v>
      </c>
    </row>
    <row r="248" spans="10:18" ht="12.75">
      <c r="J248" s="16">
        <f>SUM(J242:J247)</f>
        <v>19.372000000000003</v>
      </c>
      <c r="O248" s="16">
        <f>SUM(O242:O247)</f>
        <v>14.332299999999998</v>
      </c>
      <c r="P248" s="16">
        <f>SUM(P242:P247)</f>
        <v>5.039700000000002</v>
      </c>
      <c r="Q248" s="16">
        <f>SUM(Q242:Q247)</f>
        <v>5.567286375</v>
      </c>
      <c r="R248" s="16">
        <f>SUM(R242:R247)</f>
        <v>13.804713625000002</v>
      </c>
    </row>
    <row r="250" ht="12.75">
      <c r="B250" s="27"/>
    </row>
    <row r="251" ht="12.75">
      <c r="B251" s="29"/>
    </row>
    <row r="252" ht="12.75">
      <c r="B252" s="29"/>
    </row>
    <row r="253" ht="12.75">
      <c r="B253" s="29"/>
    </row>
    <row r="254" ht="12.75">
      <c r="B254" s="29"/>
    </row>
    <row r="255" ht="12.75">
      <c r="B255" s="29"/>
    </row>
    <row r="256" ht="12.75">
      <c r="B256" s="29"/>
    </row>
    <row r="257" ht="12.75">
      <c r="B257" s="29"/>
    </row>
  </sheetData>
  <mergeCells count="1">
    <mergeCell ref="AL1:AN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N517"/>
  <sheetViews>
    <sheetView workbookViewId="0" topLeftCell="A1">
      <pane xSplit="4" ySplit="2" topLeftCell="E3"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cols>
    <col min="1" max="1" width="6.7109375" style="0" customWidth="1"/>
    <col min="2" max="2" width="35.421875" style="0" bestFit="1" customWidth="1"/>
    <col min="3" max="3" width="7.00390625" style="0" customWidth="1"/>
    <col min="4" max="4" width="8.140625" style="0" customWidth="1"/>
    <col min="5" max="5" width="25.140625" style="0" bestFit="1" customWidth="1"/>
    <col min="6" max="6" width="5.28125" style="0" customWidth="1"/>
    <col min="7" max="7" width="7.57421875" style="0" customWidth="1"/>
    <col min="8" max="8" width="7.140625" style="0" customWidth="1"/>
    <col min="9" max="9" width="10.421875" style="0" bestFit="1" customWidth="1"/>
    <col min="10" max="10" width="10.8515625" style="0" bestFit="1" customWidth="1"/>
    <col min="11" max="11" width="10.8515625" style="0" customWidth="1"/>
    <col min="12" max="12" width="5.28125" style="0" customWidth="1"/>
    <col min="13" max="13" width="12.00390625" style="0" customWidth="1"/>
    <col min="14" max="14" width="4.57421875" style="0" customWidth="1"/>
    <col min="15" max="15" width="12.28125" style="0" customWidth="1"/>
    <col min="16" max="16" width="5.28125" style="0" customWidth="1"/>
    <col min="17" max="17" width="10.8515625" style="0" customWidth="1"/>
    <col min="18" max="18" width="5.57421875" style="0" customWidth="1"/>
    <col min="19" max="19" width="11.8515625" style="0" bestFit="1" customWidth="1"/>
    <col min="20" max="20" width="13.7109375" style="0" customWidth="1"/>
    <col min="21" max="21" width="19.57421875" style="0" customWidth="1"/>
    <col min="22" max="22" width="34.140625" style="0" customWidth="1"/>
    <col min="23" max="23" width="237.7109375" style="0" customWidth="1"/>
    <col min="24" max="24" width="26.7109375" style="0" customWidth="1"/>
    <col min="25" max="25" width="31.421875" style="0" customWidth="1"/>
    <col min="26" max="26" width="5.7109375" style="0" customWidth="1"/>
    <col min="27" max="27" width="20.140625" style="0" customWidth="1"/>
    <col min="28" max="28" width="44.00390625" style="0" customWidth="1"/>
    <col min="29" max="29" width="78.421875" style="0" bestFit="1" customWidth="1"/>
    <col min="30" max="30" width="16.421875" style="0" bestFit="1" customWidth="1"/>
    <col min="32" max="33" width="13.28125" style="0" bestFit="1" customWidth="1"/>
    <col min="34" max="34" width="2.00390625" style="0" customWidth="1"/>
    <col min="35" max="35" width="7.28125" style="0" customWidth="1"/>
    <col min="36" max="36" width="10.8515625" style="0" bestFit="1" customWidth="1"/>
    <col min="37" max="37" width="11.8515625" style="0" bestFit="1" customWidth="1"/>
    <col min="39" max="39" width="10.8515625" style="0" bestFit="1" customWidth="1"/>
    <col min="40" max="40" width="11.8515625" style="0" bestFit="1" customWidth="1"/>
  </cols>
  <sheetData>
    <row r="1" spans="2:40" ht="12.75">
      <c r="B1" s="48">
        <v>38559</v>
      </c>
      <c r="G1" s="25" t="s">
        <v>201</v>
      </c>
      <c r="K1" s="49" t="s">
        <v>202</v>
      </c>
      <c r="L1" s="49"/>
      <c r="M1" s="49" t="s">
        <v>641</v>
      </c>
      <c r="N1" s="49"/>
      <c r="O1" s="49" t="s">
        <v>204</v>
      </c>
      <c r="P1" s="49"/>
      <c r="Q1" s="49" t="s">
        <v>205</v>
      </c>
      <c r="R1" s="49"/>
      <c r="AC1" s="25"/>
      <c r="AL1" s="115" t="s">
        <v>175</v>
      </c>
      <c r="AM1" s="115"/>
      <c r="AN1" s="115"/>
    </row>
    <row r="2" spans="1:40" ht="12.75">
      <c r="A2" t="s">
        <v>207</v>
      </c>
      <c r="B2" t="s">
        <v>208</v>
      </c>
      <c r="C2" t="s">
        <v>209</v>
      </c>
      <c r="D2" t="s">
        <v>210</v>
      </c>
      <c r="E2" t="s">
        <v>211</v>
      </c>
      <c r="F2" t="s">
        <v>212</v>
      </c>
      <c r="G2" t="s">
        <v>213</v>
      </c>
      <c r="H2" t="s">
        <v>214</v>
      </c>
      <c r="I2" s="69" t="s">
        <v>215</v>
      </c>
      <c r="J2" s="69" t="s">
        <v>216</v>
      </c>
      <c r="K2" s="50" t="s">
        <v>216</v>
      </c>
      <c r="L2" s="50"/>
      <c r="M2" s="50" t="s">
        <v>216</v>
      </c>
      <c r="N2" s="50"/>
      <c r="O2" s="50" t="s">
        <v>216</v>
      </c>
      <c r="P2" s="50"/>
      <c r="Q2" s="50" t="s">
        <v>216</v>
      </c>
      <c r="R2" s="25"/>
      <c r="S2" s="69" t="s">
        <v>217</v>
      </c>
      <c r="T2" s="69" t="s">
        <v>218</v>
      </c>
      <c r="U2" s="69" t="s">
        <v>219</v>
      </c>
      <c r="V2" s="69" t="s">
        <v>467</v>
      </c>
      <c r="W2" s="69" t="s">
        <v>220</v>
      </c>
      <c r="X2" s="69" t="s">
        <v>221</v>
      </c>
      <c r="Y2" s="69" t="s">
        <v>222</v>
      </c>
      <c r="Z2" s="25"/>
      <c r="AA2" t="s">
        <v>343</v>
      </c>
      <c r="AB2" t="s">
        <v>223</v>
      </c>
      <c r="AC2" t="s">
        <v>224</v>
      </c>
      <c r="AD2" t="s">
        <v>225</v>
      </c>
      <c r="AG2" s="51">
        <v>38507</v>
      </c>
      <c r="AI2" s="52" t="s">
        <v>213</v>
      </c>
      <c r="AJ2" t="s">
        <v>216</v>
      </c>
      <c r="AK2" t="s">
        <v>217</v>
      </c>
      <c r="AL2" s="52" t="s">
        <v>213</v>
      </c>
      <c r="AM2" t="s">
        <v>216</v>
      </c>
      <c r="AN2" t="s">
        <v>217</v>
      </c>
    </row>
    <row r="3" spans="1:40" ht="12.75">
      <c r="A3" t="s">
        <v>182</v>
      </c>
      <c r="B3" t="s">
        <v>642</v>
      </c>
      <c r="C3">
        <v>7910</v>
      </c>
      <c r="D3">
        <v>2301</v>
      </c>
      <c r="F3">
        <v>16.2</v>
      </c>
      <c r="G3">
        <v>667</v>
      </c>
      <c r="I3">
        <v>0.015</v>
      </c>
      <c r="J3">
        <v>0.026</v>
      </c>
      <c r="S3">
        <v>6601.532</v>
      </c>
      <c r="T3" t="s">
        <v>643</v>
      </c>
      <c r="U3" t="s">
        <v>245</v>
      </c>
      <c r="V3" t="s">
        <v>469</v>
      </c>
      <c r="W3" t="s">
        <v>644</v>
      </c>
      <c r="X3" t="s">
        <v>232</v>
      </c>
      <c r="Y3" t="s">
        <v>240</v>
      </c>
      <c r="Z3" s="53">
        <f>INDEX('[10]NY'!$X$3:$X334,MATCH(AG3,'[10]NY'!$AE$3:$AE$334,0),1)</f>
        <v>0</v>
      </c>
      <c r="AA3" t="s">
        <v>274</v>
      </c>
      <c r="AC3" t="s">
        <v>645</v>
      </c>
      <c r="AD3">
        <v>420</v>
      </c>
      <c r="AF3" t="str">
        <f aca="true" t="shared" si="0" ref="AF3:AF66">C3&amp;D3</f>
        <v>79102301</v>
      </c>
      <c r="AG3" t="str">
        <f>'[9]NY0604-GDMReport'!W3</f>
        <v>79102301</v>
      </c>
      <c r="AH3">
        <f aca="true" t="shared" si="1" ref="AH3:AH66">IF(AF3=AG3,)</f>
        <v>0</v>
      </c>
      <c r="AL3">
        <f aca="true" t="shared" si="2" ref="AL3:AL66">G3-AI3</f>
        <v>667</v>
      </c>
      <c r="AM3" s="40">
        <f aca="true" t="shared" si="3" ref="AM3:AM66">J3-AJ3</f>
        <v>0.026</v>
      </c>
      <c r="AN3" s="32">
        <f aca="true" t="shared" si="4" ref="AN3:AN66">S3-AK3</f>
        <v>6601.532</v>
      </c>
    </row>
    <row r="4" spans="1:40" ht="12.75">
      <c r="A4" t="s">
        <v>182</v>
      </c>
      <c r="B4" t="s">
        <v>642</v>
      </c>
      <c r="C4">
        <v>7910</v>
      </c>
      <c r="D4">
        <v>2302</v>
      </c>
      <c r="F4">
        <v>16.2</v>
      </c>
      <c r="G4">
        <v>692</v>
      </c>
      <c r="I4">
        <v>0.015</v>
      </c>
      <c r="J4">
        <v>0.027</v>
      </c>
      <c r="S4">
        <v>6692.24</v>
      </c>
      <c r="T4" t="s">
        <v>643</v>
      </c>
      <c r="U4" t="s">
        <v>245</v>
      </c>
      <c r="V4" t="s">
        <v>469</v>
      </c>
      <c r="W4" t="s">
        <v>644</v>
      </c>
      <c r="X4" t="s">
        <v>232</v>
      </c>
      <c r="Y4" t="s">
        <v>240</v>
      </c>
      <c r="Z4" s="53">
        <f>INDEX('[10]NY'!$X$3:$X335,MATCH(AG4,'[10]NY'!$AE$3:$AE$334,0),1)</f>
        <v>0</v>
      </c>
      <c r="AA4" t="s">
        <v>274</v>
      </c>
      <c r="AC4" t="s">
        <v>645</v>
      </c>
      <c r="AD4">
        <v>420</v>
      </c>
      <c r="AF4" t="str">
        <f t="shared" si="0"/>
        <v>79102302</v>
      </c>
      <c r="AG4" t="str">
        <f>'[9]NY0604-GDMReport'!W4</f>
        <v>79102302</v>
      </c>
      <c r="AH4">
        <f t="shared" si="1"/>
        <v>0</v>
      </c>
      <c r="AL4">
        <f t="shared" si="2"/>
        <v>692</v>
      </c>
      <c r="AM4" s="40">
        <f t="shared" si="3"/>
        <v>0.027</v>
      </c>
      <c r="AN4" s="32">
        <f t="shared" si="4"/>
        <v>6692.24</v>
      </c>
    </row>
    <row r="5" spans="1:40" ht="12.75">
      <c r="A5" t="s">
        <v>182</v>
      </c>
      <c r="B5" t="s">
        <v>646</v>
      </c>
      <c r="C5">
        <v>2503</v>
      </c>
      <c r="D5" t="s">
        <v>647</v>
      </c>
      <c r="E5" t="s">
        <v>273</v>
      </c>
      <c r="F5">
        <v>24</v>
      </c>
      <c r="H5">
        <v>7572</v>
      </c>
      <c r="I5">
        <v>0.186</v>
      </c>
      <c r="J5">
        <v>0.874</v>
      </c>
      <c r="S5">
        <v>8993.101</v>
      </c>
      <c r="T5" t="s">
        <v>648</v>
      </c>
      <c r="U5" t="s">
        <v>245</v>
      </c>
      <c r="V5" t="s">
        <v>469</v>
      </c>
      <c r="W5" t="s">
        <v>649</v>
      </c>
      <c r="X5" t="s">
        <v>232</v>
      </c>
      <c r="Y5" t="s">
        <v>261</v>
      </c>
      <c r="Z5" s="53" t="str">
        <f>INDEX('[10]NY'!$X$3:$X336,MATCH(AG5,'[10]NY'!$AE$3:$AE$334,0),1)</f>
        <v>LFB</v>
      </c>
      <c r="AA5" t="s">
        <v>241</v>
      </c>
      <c r="AB5" t="s">
        <v>274</v>
      </c>
      <c r="AC5" t="s">
        <v>650</v>
      </c>
      <c r="AD5">
        <v>805</v>
      </c>
      <c r="AF5" t="str">
        <f t="shared" si="0"/>
        <v>2503BLR114</v>
      </c>
      <c r="AG5" t="str">
        <f>'[9]NY0604-GDMReport'!W5</f>
        <v>2503BLR114</v>
      </c>
      <c r="AH5">
        <f t="shared" si="1"/>
        <v>0</v>
      </c>
      <c r="AJ5">
        <v>0.57</v>
      </c>
      <c r="AK5">
        <v>6871.6</v>
      </c>
      <c r="AL5">
        <f t="shared" si="2"/>
        <v>0</v>
      </c>
      <c r="AM5" s="40">
        <f t="shared" si="3"/>
        <v>0.30400000000000005</v>
      </c>
      <c r="AN5" s="32">
        <f t="shared" si="4"/>
        <v>2121.501</v>
      </c>
    </row>
    <row r="6" spans="1:40" ht="12.75">
      <c r="A6" t="s">
        <v>182</v>
      </c>
      <c r="B6" t="s">
        <v>646</v>
      </c>
      <c r="C6">
        <v>2503</v>
      </c>
      <c r="D6" t="s">
        <v>651</v>
      </c>
      <c r="E6" t="s">
        <v>273</v>
      </c>
      <c r="F6">
        <v>5.75</v>
      </c>
      <c r="H6">
        <v>921</v>
      </c>
      <c r="I6">
        <v>0.161</v>
      </c>
      <c r="J6">
        <v>0.123</v>
      </c>
      <c r="S6">
        <v>1281.453</v>
      </c>
      <c r="T6" t="s">
        <v>648</v>
      </c>
      <c r="U6" t="s">
        <v>245</v>
      </c>
      <c r="V6" t="s">
        <v>469</v>
      </c>
      <c r="W6" t="s">
        <v>649</v>
      </c>
      <c r="X6" t="s">
        <v>232</v>
      </c>
      <c r="Y6" t="s">
        <v>261</v>
      </c>
      <c r="Z6" s="53" t="str">
        <f>INDEX('[10]NY'!$X$3:$X337,MATCH(AG6,'[10]NY'!$AE$3:$AE$334,0),1)</f>
        <v>NCBL</v>
      </c>
      <c r="AA6" t="s">
        <v>241</v>
      </c>
      <c r="AB6" t="s">
        <v>274</v>
      </c>
      <c r="AC6" t="s">
        <v>650</v>
      </c>
      <c r="AD6">
        <v>805</v>
      </c>
      <c r="AF6" t="str">
        <f t="shared" si="0"/>
        <v>2503BLR115</v>
      </c>
      <c r="AG6" t="str">
        <f>'[9]NY0604-GDMReport'!W6</f>
        <v>2503BLR115</v>
      </c>
      <c r="AH6">
        <f t="shared" si="1"/>
        <v>0</v>
      </c>
      <c r="AL6">
        <f t="shared" si="2"/>
        <v>0</v>
      </c>
      <c r="AM6" s="40">
        <f t="shared" si="3"/>
        <v>0.123</v>
      </c>
      <c r="AN6" s="32">
        <f t="shared" si="4"/>
        <v>1281.453</v>
      </c>
    </row>
    <row r="7" spans="1:40" ht="12.75">
      <c r="A7" t="s">
        <v>182</v>
      </c>
      <c r="B7" t="s">
        <v>646</v>
      </c>
      <c r="C7">
        <v>2503</v>
      </c>
      <c r="D7" t="s">
        <v>652</v>
      </c>
      <c r="E7" t="s">
        <v>273</v>
      </c>
      <c r="F7">
        <v>21.75</v>
      </c>
      <c r="H7">
        <v>2460</v>
      </c>
      <c r="I7">
        <v>0.195</v>
      </c>
      <c r="J7">
        <v>0.286</v>
      </c>
      <c r="S7">
        <v>2859.985</v>
      </c>
      <c r="T7" t="s">
        <v>648</v>
      </c>
      <c r="U7" t="s">
        <v>245</v>
      </c>
      <c r="V7" t="s">
        <v>469</v>
      </c>
      <c r="W7" t="s">
        <v>649</v>
      </c>
      <c r="X7" t="s">
        <v>232</v>
      </c>
      <c r="Y7" t="s">
        <v>287</v>
      </c>
      <c r="Z7" s="53" t="str">
        <f>INDEX('[10]NY'!$X$3:$X338,MATCH(AG7,'[10]NY'!$AE$3:$AE$334,0),1)</f>
        <v>NCBL</v>
      </c>
      <c r="AA7" t="s">
        <v>241</v>
      </c>
      <c r="AB7" t="s">
        <v>274</v>
      </c>
      <c r="AC7" t="s">
        <v>650</v>
      </c>
      <c r="AD7">
        <v>180</v>
      </c>
      <c r="AF7" t="str">
        <f t="shared" si="0"/>
        <v>2503BLR116</v>
      </c>
      <c r="AG7" t="str">
        <f>'[9]NY0604-GDMReport'!W7</f>
        <v>2503BLR116</v>
      </c>
      <c r="AH7">
        <f t="shared" si="1"/>
        <v>0</v>
      </c>
      <c r="AL7">
        <f t="shared" si="2"/>
        <v>0</v>
      </c>
      <c r="AM7" s="40">
        <f t="shared" si="3"/>
        <v>0.286</v>
      </c>
      <c r="AN7" s="32">
        <f t="shared" si="4"/>
        <v>2859.985</v>
      </c>
    </row>
    <row r="8" spans="1:40" ht="12.75">
      <c r="A8" t="s">
        <v>182</v>
      </c>
      <c r="B8" t="s">
        <v>646</v>
      </c>
      <c r="C8">
        <v>2503</v>
      </c>
      <c r="D8" t="s">
        <v>653</v>
      </c>
      <c r="E8" t="s">
        <v>273</v>
      </c>
      <c r="F8">
        <v>0</v>
      </c>
      <c r="T8" t="s">
        <v>648</v>
      </c>
      <c r="U8" t="s">
        <v>245</v>
      </c>
      <c r="V8" t="s">
        <v>469</v>
      </c>
      <c r="W8" t="s">
        <v>649</v>
      </c>
      <c r="X8" t="s">
        <v>232</v>
      </c>
      <c r="Y8" t="s">
        <v>287</v>
      </c>
      <c r="Z8" s="53" t="str">
        <f>INDEX('[10]NY'!$X$3:$X339,MATCH(AG8,'[10]NY'!$AE$3:$AE$334,0),1)</f>
        <v>NCBL</v>
      </c>
      <c r="AA8" t="s">
        <v>241</v>
      </c>
      <c r="AB8" t="s">
        <v>274</v>
      </c>
      <c r="AC8" t="s">
        <v>650</v>
      </c>
      <c r="AD8">
        <v>180</v>
      </c>
      <c r="AF8" t="str">
        <f t="shared" si="0"/>
        <v>2503BLR117</v>
      </c>
      <c r="AG8" t="str">
        <f>'[9]NY0604-GDMReport'!W8</f>
        <v>2503BLR117</v>
      </c>
      <c r="AH8">
        <f t="shared" si="1"/>
        <v>0</v>
      </c>
      <c r="AJ8">
        <v>0.193</v>
      </c>
      <c r="AK8">
        <v>2331.9</v>
      </c>
      <c r="AL8">
        <f t="shared" si="2"/>
        <v>0</v>
      </c>
      <c r="AM8" s="40">
        <f t="shared" si="3"/>
        <v>-0.193</v>
      </c>
      <c r="AN8" s="32">
        <f t="shared" si="4"/>
        <v>-2331.9</v>
      </c>
    </row>
    <row r="9" spans="1:40" ht="12.75">
      <c r="A9" t="s">
        <v>182</v>
      </c>
      <c r="B9" t="s">
        <v>646</v>
      </c>
      <c r="C9">
        <v>2503</v>
      </c>
      <c r="D9" t="s">
        <v>654</v>
      </c>
      <c r="E9" t="s">
        <v>273</v>
      </c>
      <c r="F9">
        <v>21.75</v>
      </c>
      <c r="H9">
        <v>2439</v>
      </c>
      <c r="I9">
        <v>0.195</v>
      </c>
      <c r="J9">
        <v>0.286</v>
      </c>
      <c r="S9">
        <v>2860.76</v>
      </c>
      <c r="T9" t="s">
        <v>648</v>
      </c>
      <c r="U9" t="s">
        <v>245</v>
      </c>
      <c r="V9" t="s">
        <v>469</v>
      </c>
      <c r="W9" t="s">
        <v>649</v>
      </c>
      <c r="X9" t="s">
        <v>232</v>
      </c>
      <c r="Y9" t="s">
        <v>287</v>
      </c>
      <c r="Z9" s="53" t="str">
        <f>INDEX('[10]NY'!$X$3:$X340,MATCH(AG9,'[10]NY'!$AE$3:$AE$334,0),1)</f>
        <v>NCBL</v>
      </c>
      <c r="AA9" t="s">
        <v>241</v>
      </c>
      <c r="AB9" t="s">
        <v>274</v>
      </c>
      <c r="AC9" t="s">
        <v>650</v>
      </c>
      <c r="AD9">
        <v>180</v>
      </c>
      <c r="AF9" t="str">
        <f t="shared" si="0"/>
        <v>2503BLR118</v>
      </c>
      <c r="AG9" t="str">
        <f>'[9]NY0604-GDMReport'!W9</f>
        <v>2503BLR118</v>
      </c>
      <c r="AH9">
        <f t="shared" si="1"/>
        <v>0</v>
      </c>
      <c r="AJ9">
        <v>0.191</v>
      </c>
      <c r="AK9">
        <v>2310.5</v>
      </c>
      <c r="AL9">
        <f t="shared" si="2"/>
        <v>0</v>
      </c>
      <c r="AM9" s="40">
        <f t="shared" si="3"/>
        <v>0.09499999999999997</v>
      </c>
      <c r="AN9" s="32">
        <f t="shared" si="4"/>
        <v>550.2600000000002</v>
      </c>
    </row>
    <row r="10" spans="1:40" ht="12.75">
      <c r="A10" t="s">
        <v>182</v>
      </c>
      <c r="B10" t="s">
        <v>646</v>
      </c>
      <c r="C10">
        <v>2503</v>
      </c>
      <c r="D10" t="s">
        <v>655</v>
      </c>
      <c r="F10">
        <v>4.5</v>
      </c>
      <c r="G10">
        <v>63</v>
      </c>
      <c r="I10">
        <v>0.583</v>
      </c>
      <c r="J10">
        <v>0.289</v>
      </c>
      <c r="S10">
        <v>990</v>
      </c>
      <c r="T10" t="s">
        <v>648</v>
      </c>
      <c r="U10" t="s">
        <v>245</v>
      </c>
      <c r="V10" t="s">
        <v>469</v>
      </c>
      <c r="W10" t="s">
        <v>649</v>
      </c>
      <c r="X10" t="s">
        <v>232</v>
      </c>
      <c r="Y10" t="s">
        <v>240</v>
      </c>
      <c r="Z10" s="53">
        <f>INDEX('[10]NY'!$X$3:$X341,MATCH(AG10,'[10]NY'!$AE$3:$AE$334,0),1)</f>
        <v>0</v>
      </c>
      <c r="AA10" t="s">
        <v>271</v>
      </c>
      <c r="AD10">
        <v>220</v>
      </c>
      <c r="AF10" t="str">
        <f t="shared" si="0"/>
        <v>2503CT0001</v>
      </c>
      <c r="AG10" t="str">
        <f>'[9]NY0604-GDMReport'!W10</f>
        <v>2503CT0001</v>
      </c>
      <c r="AH10">
        <f t="shared" si="1"/>
        <v>0</v>
      </c>
      <c r="AL10">
        <f t="shared" si="2"/>
        <v>63</v>
      </c>
      <c r="AM10" s="40">
        <f t="shared" si="3"/>
        <v>0.289</v>
      </c>
      <c r="AN10" s="32">
        <f t="shared" si="4"/>
        <v>990</v>
      </c>
    </row>
    <row r="11" spans="1:40" ht="12.75">
      <c r="A11" t="s">
        <v>182</v>
      </c>
      <c r="B11" t="s">
        <v>656</v>
      </c>
      <c r="C11">
        <v>2504</v>
      </c>
      <c r="D11">
        <v>120</v>
      </c>
      <c r="E11" t="s">
        <v>657</v>
      </c>
      <c r="F11">
        <v>24</v>
      </c>
      <c r="H11">
        <v>7316</v>
      </c>
      <c r="I11">
        <v>0.226</v>
      </c>
      <c r="J11">
        <v>1.085</v>
      </c>
      <c r="S11">
        <v>9497.3</v>
      </c>
      <c r="T11" t="s">
        <v>648</v>
      </c>
      <c r="U11" t="s">
        <v>245</v>
      </c>
      <c r="V11" t="s">
        <v>469</v>
      </c>
      <c r="W11" t="s">
        <v>649</v>
      </c>
      <c r="X11" t="s">
        <v>232</v>
      </c>
      <c r="Y11" t="s">
        <v>261</v>
      </c>
      <c r="Z11" s="53">
        <f>INDEX('[10]NY'!$X$3:$X342,MATCH(AG11,'[10]NY'!$AE$3:$AE$334,0),1)</f>
        <v>0</v>
      </c>
      <c r="AA11" t="s">
        <v>241</v>
      </c>
      <c r="AD11">
        <v>836</v>
      </c>
      <c r="AF11" t="str">
        <f t="shared" si="0"/>
        <v>2504120</v>
      </c>
      <c r="AG11" t="str">
        <f>'[9]NY0604-GDMReport'!W11</f>
        <v>2504120</v>
      </c>
      <c r="AH11">
        <f t="shared" si="1"/>
        <v>0</v>
      </c>
      <c r="AL11">
        <f t="shared" si="2"/>
        <v>0</v>
      </c>
      <c r="AM11" s="40">
        <f t="shared" si="3"/>
        <v>1.085</v>
      </c>
      <c r="AN11" s="32">
        <f t="shared" si="4"/>
        <v>9497.3</v>
      </c>
    </row>
    <row r="12" spans="1:40" ht="12.75">
      <c r="A12" t="s">
        <v>182</v>
      </c>
      <c r="B12" t="s">
        <v>656</v>
      </c>
      <c r="C12">
        <v>2504</v>
      </c>
      <c r="D12">
        <v>121</v>
      </c>
      <c r="E12" t="s">
        <v>657</v>
      </c>
      <c r="F12">
        <v>0</v>
      </c>
      <c r="T12" t="s">
        <v>648</v>
      </c>
      <c r="U12" t="s">
        <v>245</v>
      </c>
      <c r="V12" t="s">
        <v>469</v>
      </c>
      <c r="W12" t="s">
        <v>649</v>
      </c>
      <c r="X12" t="s">
        <v>232</v>
      </c>
      <c r="Y12" t="s">
        <v>261</v>
      </c>
      <c r="Z12" s="53">
        <f>INDEX('[10]NY'!$X$3:$X343,MATCH(AG12,'[10]NY'!$AE$3:$AE$334,0),1)</f>
        <v>0</v>
      </c>
      <c r="AA12" t="s">
        <v>241</v>
      </c>
      <c r="AD12">
        <v>836</v>
      </c>
      <c r="AF12" t="str">
        <f t="shared" si="0"/>
        <v>2504121</v>
      </c>
      <c r="AG12" t="str">
        <f>'[9]NY0604-GDMReport'!W12</f>
        <v>2504121</v>
      </c>
      <c r="AH12">
        <f t="shared" si="1"/>
        <v>0</v>
      </c>
      <c r="AJ12">
        <v>0.882</v>
      </c>
      <c r="AK12">
        <v>9017.2</v>
      </c>
      <c r="AL12">
        <f t="shared" si="2"/>
        <v>0</v>
      </c>
      <c r="AM12" s="40">
        <f t="shared" si="3"/>
        <v>-0.882</v>
      </c>
      <c r="AN12" s="32">
        <f t="shared" si="4"/>
        <v>-9017.2</v>
      </c>
    </row>
    <row r="13" spans="1:40" ht="12.75">
      <c r="A13" t="s">
        <v>182</v>
      </c>
      <c r="B13" t="s">
        <v>656</v>
      </c>
      <c r="C13">
        <v>2504</v>
      </c>
      <c r="D13">
        <v>122</v>
      </c>
      <c r="E13" t="s">
        <v>657</v>
      </c>
      <c r="F13">
        <v>24</v>
      </c>
      <c r="H13">
        <v>7447</v>
      </c>
      <c r="I13">
        <v>0.226</v>
      </c>
      <c r="J13">
        <v>1.078</v>
      </c>
      <c r="S13">
        <v>9437.2</v>
      </c>
      <c r="T13" t="s">
        <v>648</v>
      </c>
      <c r="U13" t="s">
        <v>245</v>
      </c>
      <c r="V13" t="s">
        <v>469</v>
      </c>
      <c r="W13" t="s">
        <v>649</v>
      </c>
      <c r="X13" t="s">
        <v>232</v>
      </c>
      <c r="Y13" t="s">
        <v>261</v>
      </c>
      <c r="Z13" s="53">
        <f>INDEX('[10]NY'!$X$3:$X344,MATCH(AG13,'[10]NY'!$AE$3:$AE$334,0),1)</f>
        <v>0</v>
      </c>
      <c r="AA13" t="s">
        <v>241</v>
      </c>
      <c r="AD13">
        <v>836</v>
      </c>
      <c r="AF13" t="str">
        <f t="shared" si="0"/>
        <v>2504122</v>
      </c>
      <c r="AG13" t="str">
        <f>'[9]NY0604-GDMReport'!W13</f>
        <v>2504122</v>
      </c>
      <c r="AH13">
        <f t="shared" si="1"/>
        <v>0</v>
      </c>
      <c r="AJ13">
        <v>0.839</v>
      </c>
      <c r="AK13">
        <v>8580.1</v>
      </c>
      <c r="AL13">
        <f t="shared" si="2"/>
        <v>0</v>
      </c>
      <c r="AM13" s="40">
        <f t="shared" si="3"/>
        <v>0.2390000000000001</v>
      </c>
      <c r="AN13" s="32">
        <f t="shared" si="4"/>
        <v>857.1000000000004</v>
      </c>
    </row>
    <row r="14" spans="1:40" ht="12.75">
      <c r="A14" t="s">
        <v>182</v>
      </c>
      <c r="B14" t="s">
        <v>656</v>
      </c>
      <c r="C14">
        <v>2504</v>
      </c>
      <c r="D14" t="s">
        <v>655</v>
      </c>
      <c r="F14">
        <v>0</v>
      </c>
      <c r="T14" t="s">
        <v>648</v>
      </c>
      <c r="U14" t="s">
        <v>245</v>
      </c>
      <c r="V14" t="s">
        <v>469</v>
      </c>
      <c r="W14" t="s">
        <v>649</v>
      </c>
      <c r="X14" t="s">
        <v>232</v>
      </c>
      <c r="Y14" t="s">
        <v>240</v>
      </c>
      <c r="Z14" s="53">
        <f>INDEX('[10]NY'!$X$3:$X345,MATCH(AG14,'[10]NY'!$AE$3:$AE$334,0),1)</f>
        <v>0</v>
      </c>
      <c r="AA14" t="s">
        <v>271</v>
      </c>
      <c r="AD14">
        <v>223</v>
      </c>
      <c r="AF14" t="str">
        <f t="shared" si="0"/>
        <v>2504CT0001</v>
      </c>
      <c r="AG14" t="str">
        <f>'[9]NY0604-GDMReport'!W14</f>
        <v>2504CT0001</v>
      </c>
      <c r="AH14">
        <f t="shared" si="1"/>
        <v>0</v>
      </c>
      <c r="AL14">
        <f t="shared" si="2"/>
        <v>0</v>
      </c>
      <c r="AM14" s="40">
        <f t="shared" si="3"/>
        <v>0</v>
      </c>
      <c r="AN14" s="32">
        <f t="shared" si="4"/>
        <v>0</v>
      </c>
    </row>
    <row r="15" spans="1:40" ht="12.75">
      <c r="A15" t="s">
        <v>182</v>
      </c>
      <c r="B15" t="s">
        <v>656</v>
      </c>
      <c r="C15">
        <v>2504</v>
      </c>
      <c r="D15" t="s">
        <v>658</v>
      </c>
      <c r="F15">
        <v>0</v>
      </c>
      <c r="T15" t="s">
        <v>648</v>
      </c>
      <c r="U15" t="s">
        <v>245</v>
      </c>
      <c r="V15" t="s">
        <v>469</v>
      </c>
      <c r="W15" t="s">
        <v>649</v>
      </c>
      <c r="X15" t="s">
        <v>232</v>
      </c>
      <c r="Y15" t="s">
        <v>240</v>
      </c>
      <c r="Z15" s="53">
        <f>INDEX('[10]NY'!$X$3:$X346,MATCH(AG15,'[10]NY'!$AE$3:$AE$334,0),1)</f>
        <v>0</v>
      </c>
      <c r="AA15" t="s">
        <v>271</v>
      </c>
      <c r="AD15">
        <v>223</v>
      </c>
      <c r="AF15" t="str">
        <f t="shared" si="0"/>
        <v>2504CT0002</v>
      </c>
      <c r="AG15" t="str">
        <f>'[9]NY0604-GDMReport'!W15</f>
        <v>2504CT0002</v>
      </c>
      <c r="AH15">
        <f t="shared" si="1"/>
        <v>0</v>
      </c>
      <c r="AL15">
        <f t="shared" si="2"/>
        <v>0</v>
      </c>
      <c r="AM15" s="40">
        <f t="shared" si="3"/>
        <v>0</v>
      </c>
      <c r="AN15" s="32">
        <f t="shared" si="4"/>
        <v>0</v>
      </c>
    </row>
    <row r="16" spans="1:40" ht="12.75">
      <c r="A16" t="s">
        <v>182</v>
      </c>
      <c r="B16" t="s">
        <v>659</v>
      </c>
      <c r="C16">
        <v>2535</v>
      </c>
      <c r="D16">
        <v>1</v>
      </c>
      <c r="E16" t="s">
        <v>660</v>
      </c>
      <c r="F16">
        <v>24</v>
      </c>
      <c r="G16">
        <v>3845</v>
      </c>
      <c r="I16">
        <v>0.179</v>
      </c>
      <c r="J16">
        <v>3.206</v>
      </c>
      <c r="S16">
        <v>35898.7</v>
      </c>
      <c r="T16" t="s">
        <v>661</v>
      </c>
      <c r="U16" t="s">
        <v>245</v>
      </c>
      <c r="V16" t="s">
        <v>469</v>
      </c>
      <c r="W16" t="s">
        <v>662</v>
      </c>
      <c r="X16" t="s">
        <v>232</v>
      </c>
      <c r="Y16" t="s">
        <v>261</v>
      </c>
      <c r="Z16" s="53" t="str">
        <f>INDEX('[10]NY'!$X$3:$X347,MATCH(AG16,'[10]NY'!$AE$3:$AE$334,0),1)</f>
        <v>CB</v>
      </c>
      <c r="AA16" t="s">
        <v>356</v>
      </c>
      <c r="AB16" t="s">
        <v>241</v>
      </c>
      <c r="AC16" t="s">
        <v>663</v>
      </c>
      <c r="AD16">
        <v>1980</v>
      </c>
      <c r="AF16" t="str">
        <f t="shared" si="0"/>
        <v>25351</v>
      </c>
      <c r="AG16" t="str">
        <f>'[9]NY0604-GDMReport'!W16</f>
        <v>25351</v>
      </c>
      <c r="AH16">
        <f t="shared" si="1"/>
        <v>0</v>
      </c>
      <c r="AI16">
        <v>3714</v>
      </c>
      <c r="AJ16">
        <v>3.013</v>
      </c>
      <c r="AK16">
        <v>34433</v>
      </c>
      <c r="AL16">
        <f t="shared" si="2"/>
        <v>131</v>
      </c>
      <c r="AM16" s="40">
        <f t="shared" si="3"/>
        <v>0.19300000000000006</v>
      </c>
      <c r="AN16" s="32">
        <f t="shared" si="4"/>
        <v>1465.699999999997</v>
      </c>
    </row>
    <row r="17" spans="1:40" ht="12.75">
      <c r="A17" t="s">
        <v>182</v>
      </c>
      <c r="B17" t="s">
        <v>659</v>
      </c>
      <c r="C17">
        <v>2535</v>
      </c>
      <c r="D17">
        <v>2</v>
      </c>
      <c r="E17" t="s">
        <v>660</v>
      </c>
      <c r="F17">
        <v>24</v>
      </c>
      <c r="G17">
        <v>3867</v>
      </c>
      <c r="I17">
        <v>0.179</v>
      </c>
      <c r="J17">
        <v>3.002</v>
      </c>
      <c r="S17">
        <v>33622</v>
      </c>
      <c r="T17" t="s">
        <v>661</v>
      </c>
      <c r="U17" t="s">
        <v>245</v>
      </c>
      <c r="V17" t="s">
        <v>469</v>
      </c>
      <c r="W17" t="s">
        <v>662</v>
      </c>
      <c r="X17" t="s">
        <v>232</v>
      </c>
      <c r="Y17" t="s">
        <v>261</v>
      </c>
      <c r="Z17" s="53" t="str">
        <f>INDEX('[10]NY'!$X$3:$X348,MATCH(AG17,'[10]NY'!$AE$3:$AE$334,0),1)</f>
        <v>CB</v>
      </c>
      <c r="AA17" t="s">
        <v>356</v>
      </c>
      <c r="AB17" t="s">
        <v>241</v>
      </c>
      <c r="AC17" t="s">
        <v>417</v>
      </c>
      <c r="AD17">
        <v>2072</v>
      </c>
      <c r="AF17" t="str">
        <f t="shared" si="0"/>
        <v>25352</v>
      </c>
      <c r="AG17" t="str">
        <f>'[9]NY0604-GDMReport'!W17</f>
        <v>25352</v>
      </c>
      <c r="AH17">
        <f t="shared" si="1"/>
        <v>0</v>
      </c>
      <c r="AI17">
        <v>3794</v>
      </c>
      <c r="AJ17">
        <v>2.959</v>
      </c>
      <c r="AK17">
        <v>33805.5</v>
      </c>
      <c r="AL17">
        <f t="shared" si="2"/>
        <v>73</v>
      </c>
      <c r="AM17" s="40">
        <f t="shared" si="3"/>
        <v>0.042999999999999705</v>
      </c>
      <c r="AN17" s="32">
        <f t="shared" si="4"/>
        <v>-183.5</v>
      </c>
    </row>
    <row r="18" spans="1:40" ht="12.75">
      <c r="A18" t="s">
        <v>182</v>
      </c>
      <c r="B18" t="s">
        <v>664</v>
      </c>
      <c r="C18">
        <v>2527</v>
      </c>
      <c r="D18">
        <v>4</v>
      </c>
      <c r="E18" t="s">
        <v>665</v>
      </c>
      <c r="F18">
        <v>24</v>
      </c>
      <c r="H18">
        <v>5832</v>
      </c>
      <c r="I18">
        <v>0.691</v>
      </c>
      <c r="J18">
        <v>2.428</v>
      </c>
      <c r="S18">
        <v>6900.55</v>
      </c>
      <c r="T18" t="s">
        <v>666</v>
      </c>
      <c r="U18" t="s">
        <v>245</v>
      </c>
      <c r="V18" t="s">
        <v>469</v>
      </c>
      <c r="W18" t="s">
        <v>667</v>
      </c>
      <c r="X18" t="s">
        <v>232</v>
      </c>
      <c r="Y18" t="s">
        <v>287</v>
      </c>
      <c r="Z18" s="53" t="str">
        <f>INDEX('[10]NY'!$X$3:$X349,MATCH(AG18,'[10]NY'!$AE$3:$AE$334,0),1)</f>
        <v>CB</v>
      </c>
      <c r="AA18" t="s">
        <v>356</v>
      </c>
      <c r="AB18" t="s">
        <v>241</v>
      </c>
      <c r="AD18">
        <v>515</v>
      </c>
      <c r="AF18" t="str">
        <f t="shared" si="0"/>
        <v>25274</v>
      </c>
      <c r="AG18" t="str">
        <f>'[9]NY0604-GDMReport'!W18</f>
        <v>25274</v>
      </c>
      <c r="AH18">
        <f t="shared" si="1"/>
        <v>0</v>
      </c>
      <c r="AL18">
        <f t="shared" si="2"/>
        <v>0</v>
      </c>
      <c r="AM18" s="40">
        <f t="shared" si="3"/>
        <v>2.428</v>
      </c>
      <c r="AN18" s="32">
        <f t="shared" si="4"/>
        <v>6900.55</v>
      </c>
    </row>
    <row r="19" spans="1:40" ht="12.75">
      <c r="A19" t="s">
        <v>182</v>
      </c>
      <c r="B19" t="s">
        <v>664</v>
      </c>
      <c r="C19">
        <v>2527</v>
      </c>
      <c r="D19">
        <v>5</v>
      </c>
      <c r="E19" t="s">
        <v>665</v>
      </c>
      <c r="F19">
        <v>24</v>
      </c>
      <c r="H19">
        <v>4509</v>
      </c>
      <c r="I19">
        <v>0.691</v>
      </c>
      <c r="J19">
        <v>1.925</v>
      </c>
      <c r="S19">
        <v>5444.55</v>
      </c>
      <c r="T19" t="s">
        <v>666</v>
      </c>
      <c r="U19" t="s">
        <v>245</v>
      </c>
      <c r="V19" t="s">
        <v>469</v>
      </c>
      <c r="W19" t="s">
        <v>667</v>
      </c>
      <c r="X19" t="s">
        <v>232</v>
      </c>
      <c r="Y19" t="s">
        <v>287</v>
      </c>
      <c r="Z19" s="53" t="str">
        <f>INDEX('[10]NY'!$X$3:$X350,MATCH(AG19,'[10]NY'!$AE$3:$AE$334,0),1)</f>
        <v>CB</v>
      </c>
      <c r="AA19" t="s">
        <v>356</v>
      </c>
      <c r="AB19" t="s">
        <v>241</v>
      </c>
      <c r="AD19">
        <v>515</v>
      </c>
      <c r="AF19" t="str">
        <f t="shared" si="0"/>
        <v>25275</v>
      </c>
      <c r="AG19" t="str">
        <f>'[9]NY0604-GDMReport'!W19</f>
        <v>25275</v>
      </c>
      <c r="AH19">
        <f t="shared" si="1"/>
        <v>0</v>
      </c>
      <c r="AL19">
        <f t="shared" si="2"/>
        <v>0</v>
      </c>
      <c r="AM19" s="40">
        <f t="shared" si="3"/>
        <v>1.925</v>
      </c>
      <c r="AN19" s="32">
        <f t="shared" si="4"/>
        <v>5444.55</v>
      </c>
    </row>
    <row r="20" spans="1:40" ht="12.75">
      <c r="A20" t="s">
        <v>182</v>
      </c>
      <c r="B20" t="s">
        <v>664</v>
      </c>
      <c r="C20">
        <v>2527</v>
      </c>
      <c r="D20">
        <v>6</v>
      </c>
      <c r="F20">
        <v>24</v>
      </c>
      <c r="G20">
        <v>2531</v>
      </c>
      <c r="I20">
        <v>0.284</v>
      </c>
      <c r="J20">
        <v>3.351</v>
      </c>
      <c r="S20">
        <v>23671.4</v>
      </c>
      <c r="T20" t="s">
        <v>666</v>
      </c>
      <c r="U20" t="s">
        <v>245</v>
      </c>
      <c r="V20" t="s">
        <v>469</v>
      </c>
      <c r="W20" t="s">
        <v>667</v>
      </c>
      <c r="X20" t="s">
        <v>232</v>
      </c>
      <c r="Y20" t="s">
        <v>261</v>
      </c>
      <c r="Z20" s="53" t="str">
        <f>INDEX('[10]NY'!$X$3:$X351,MATCH(AG20,'[10]NY'!$AE$3:$AE$334,0),1)</f>
        <v>CB</v>
      </c>
      <c r="AA20" t="s">
        <v>356</v>
      </c>
      <c r="AB20" t="s">
        <v>668</v>
      </c>
      <c r="AC20" t="s">
        <v>669</v>
      </c>
      <c r="AD20">
        <v>1345</v>
      </c>
      <c r="AF20" t="str">
        <f t="shared" si="0"/>
        <v>25276</v>
      </c>
      <c r="AG20" t="str">
        <f>'[9]NY0604-GDMReport'!W20</f>
        <v>25276</v>
      </c>
      <c r="AH20">
        <f t="shared" si="1"/>
        <v>0</v>
      </c>
      <c r="AI20">
        <v>2265</v>
      </c>
      <c r="AJ20">
        <v>3.232</v>
      </c>
      <c r="AK20">
        <v>20206</v>
      </c>
      <c r="AL20">
        <f t="shared" si="2"/>
        <v>266</v>
      </c>
      <c r="AM20" s="40">
        <f t="shared" si="3"/>
        <v>0.11899999999999977</v>
      </c>
      <c r="AN20" s="32">
        <f t="shared" si="4"/>
        <v>3465.4000000000015</v>
      </c>
    </row>
    <row r="21" spans="1:40" ht="12.75">
      <c r="A21" t="s">
        <v>182</v>
      </c>
      <c r="B21" t="s">
        <v>670</v>
      </c>
      <c r="C21">
        <v>2529</v>
      </c>
      <c r="D21">
        <v>1</v>
      </c>
      <c r="E21" t="s">
        <v>671</v>
      </c>
      <c r="F21">
        <v>0</v>
      </c>
      <c r="T21" t="s">
        <v>672</v>
      </c>
      <c r="U21" t="s">
        <v>245</v>
      </c>
      <c r="V21" t="s">
        <v>469</v>
      </c>
      <c r="W21" t="s">
        <v>673</v>
      </c>
      <c r="X21" t="s">
        <v>232</v>
      </c>
      <c r="Y21" t="s">
        <v>674</v>
      </c>
      <c r="Z21" s="53">
        <f>INDEX('[10]NY'!$X$3:$X352,MATCH(AG21,'[10]NY'!$AE$3:$AE$334,0),1)</f>
        <v>0</v>
      </c>
      <c r="AA21" t="s">
        <v>356</v>
      </c>
      <c r="AB21" t="s">
        <v>675</v>
      </c>
      <c r="AD21">
        <v>445</v>
      </c>
      <c r="AF21" t="str">
        <f t="shared" si="0"/>
        <v>25291</v>
      </c>
      <c r="AG21" t="str">
        <f>'[9]NY0604-GDMReport'!W21</f>
        <v>25291</v>
      </c>
      <c r="AH21">
        <f t="shared" si="1"/>
        <v>0</v>
      </c>
      <c r="AL21">
        <f t="shared" si="2"/>
        <v>0</v>
      </c>
      <c r="AM21" s="40">
        <f t="shared" si="3"/>
        <v>0</v>
      </c>
      <c r="AN21" s="32">
        <f t="shared" si="4"/>
        <v>0</v>
      </c>
    </row>
    <row r="22" spans="1:40" ht="12.75">
      <c r="A22" t="s">
        <v>182</v>
      </c>
      <c r="B22" t="s">
        <v>670</v>
      </c>
      <c r="C22">
        <v>2529</v>
      </c>
      <c r="D22">
        <v>2</v>
      </c>
      <c r="E22" t="s">
        <v>671</v>
      </c>
      <c r="F22">
        <v>0</v>
      </c>
      <c r="T22" t="s">
        <v>672</v>
      </c>
      <c r="U22" t="s">
        <v>245</v>
      </c>
      <c r="V22" t="s">
        <v>469</v>
      </c>
      <c r="W22" t="s">
        <v>673</v>
      </c>
      <c r="X22" t="s">
        <v>232</v>
      </c>
      <c r="Y22" t="s">
        <v>674</v>
      </c>
      <c r="Z22" s="53">
        <f>INDEX('[10]NY'!$X$3:$X353,MATCH(AG22,'[10]NY'!$AE$3:$AE$334,0),1)</f>
        <v>0</v>
      </c>
      <c r="AA22" t="s">
        <v>356</v>
      </c>
      <c r="AB22" t="s">
        <v>675</v>
      </c>
      <c r="AD22">
        <v>445</v>
      </c>
      <c r="AF22" t="str">
        <f t="shared" si="0"/>
        <v>25292</v>
      </c>
      <c r="AG22" t="str">
        <f>'[9]NY0604-GDMReport'!W22</f>
        <v>25292</v>
      </c>
      <c r="AH22">
        <f t="shared" si="1"/>
        <v>0</v>
      </c>
      <c r="AL22">
        <f t="shared" si="2"/>
        <v>0</v>
      </c>
      <c r="AM22" s="40">
        <f t="shared" si="3"/>
        <v>0</v>
      </c>
      <c r="AN22" s="32">
        <f t="shared" si="4"/>
        <v>0</v>
      </c>
    </row>
    <row r="23" spans="1:40" ht="12.75">
      <c r="A23" t="s">
        <v>182</v>
      </c>
      <c r="B23" t="s">
        <v>670</v>
      </c>
      <c r="C23">
        <v>2529</v>
      </c>
      <c r="D23">
        <v>3</v>
      </c>
      <c r="E23" t="s">
        <v>676</v>
      </c>
      <c r="F23">
        <v>0</v>
      </c>
      <c r="T23" t="s">
        <v>672</v>
      </c>
      <c r="U23" t="s">
        <v>245</v>
      </c>
      <c r="V23" t="s">
        <v>469</v>
      </c>
      <c r="W23" t="s">
        <v>673</v>
      </c>
      <c r="X23" t="s">
        <v>232</v>
      </c>
      <c r="Y23" t="s">
        <v>674</v>
      </c>
      <c r="Z23" s="53">
        <f>INDEX('[10]NY'!$X$3:$X354,MATCH(AG23,'[10]NY'!$AE$3:$AE$334,0),1)</f>
        <v>0</v>
      </c>
      <c r="AA23" t="s">
        <v>356</v>
      </c>
      <c r="AB23" t="s">
        <v>675</v>
      </c>
      <c r="AD23">
        <v>475</v>
      </c>
      <c r="AF23" t="str">
        <f t="shared" si="0"/>
        <v>25293</v>
      </c>
      <c r="AG23" t="str">
        <f>'[9]NY0604-GDMReport'!W23</f>
        <v>25293</v>
      </c>
      <c r="AH23">
        <f t="shared" si="1"/>
        <v>0</v>
      </c>
      <c r="AL23">
        <f t="shared" si="2"/>
        <v>0</v>
      </c>
      <c r="AM23" s="40">
        <f t="shared" si="3"/>
        <v>0</v>
      </c>
      <c r="AN23" s="32">
        <f t="shared" si="4"/>
        <v>0</v>
      </c>
    </row>
    <row r="24" spans="1:40" ht="12.75">
      <c r="A24" t="s">
        <v>182</v>
      </c>
      <c r="B24" t="s">
        <v>670</v>
      </c>
      <c r="C24">
        <v>2529</v>
      </c>
      <c r="D24">
        <v>4</v>
      </c>
      <c r="E24" t="s">
        <v>676</v>
      </c>
      <c r="F24">
        <v>0</v>
      </c>
      <c r="T24" t="s">
        <v>672</v>
      </c>
      <c r="U24" t="s">
        <v>245</v>
      </c>
      <c r="V24" t="s">
        <v>469</v>
      </c>
      <c r="W24" t="s">
        <v>673</v>
      </c>
      <c r="X24" t="s">
        <v>232</v>
      </c>
      <c r="Y24" t="s">
        <v>674</v>
      </c>
      <c r="Z24" s="53">
        <f>INDEX('[10]NY'!$X$3:$X355,MATCH(AG24,'[10]NY'!$AE$3:$AE$334,0),1)</f>
        <v>0</v>
      </c>
      <c r="AA24" t="s">
        <v>356</v>
      </c>
      <c r="AB24" t="s">
        <v>675</v>
      </c>
      <c r="AD24">
        <v>475</v>
      </c>
      <c r="AF24" t="str">
        <f t="shared" si="0"/>
        <v>25294</v>
      </c>
      <c r="AG24" t="str">
        <f>'[9]NY0604-GDMReport'!W24</f>
        <v>25294</v>
      </c>
      <c r="AH24">
        <f t="shared" si="1"/>
        <v>0</v>
      </c>
      <c r="AL24">
        <f t="shared" si="2"/>
        <v>0</v>
      </c>
      <c r="AM24" s="40">
        <f t="shared" si="3"/>
        <v>0</v>
      </c>
      <c r="AN24" s="32">
        <f t="shared" si="4"/>
        <v>0</v>
      </c>
    </row>
    <row r="25" spans="1:40" ht="12.75">
      <c r="A25" t="s">
        <v>182</v>
      </c>
      <c r="B25" t="s">
        <v>677</v>
      </c>
      <c r="C25">
        <v>2531</v>
      </c>
      <c r="D25">
        <v>1</v>
      </c>
      <c r="E25" t="s">
        <v>678</v>
      </c>
      <c r="F25">
        <v>0</v>
      </c>
      <c r="T25" t="s">
        <v>679</v>
      </c>
      <c r="U25" t="s">
        <v>245</v>
      </c>
      <c r="V25" t="s">
        <v>469</v>
      </c>
      <c r="W25" t="s">
        <v>680</v>
      </c>
      <c r="X25" t="s">
        <v>232</v>
      </c>
      <c r="Y25" t="s">
        <v>674</v>
      </c>
      <c r="Z25" s="53">
        <f>INDEX('[10]NY'!$X$3:$X356,MATCH(AG25,'[10]NY'!$AE$3:$AE$334,0),1)</f>
        <v>0</v>
      </c>
      <c r="AA25" t="s">
        <v>356</v>
      </c>
      <c r="AB25" t="s">
        <v>675</v>
      </c>
      <c r="AD25">
        <v>440</v>
      </c>
      <c r="AF25" t="str">
        <f t="shared" si="0"/>
        <v>25311</v>
      </c>
      <c r="AG25" t="str">
        <f>'[9]NY0604-GDMReport'!W25</f>
        <v>25311</v>
      </c>
      <c r="AH25">
        <f t="shared" si="1"/>
        <v>0</v>
      </c>
      <c r="AL25">
        <f t="shared" si="2"/>
        <v>0</v>
      </c>
      <c r="AM25" s="40">
        <f t="shared" si="3"/>
        <v>0</v>
      </c>
      <c r="AN25" s="32">
        <f t="shared" si="4"/>
        <v>0</v>
      </c>
    </row>
    <row r="26" spans="1:40" ht="12.75">
      <c r="A26" t="s">
        <v>182</v>
      </c>
      <c r="B26" t="s">
        <v>677</v>
      </c>
      <c r="C26">
        <v>2531</v>
      </c>
      <c r="D26">
        <v>2</v>
      </c>
      <c r="E26" t="s">
        <v>678</v>
      </c>
      <c r="F26">
        <v>0</v>
      </c>
      <c r="T26" t="s">
        <v>679</v>
      </c>
      <c r="U26" t="s">
        <v>245</v>
      </c>
      <c r="V26" t="s">
        <v>469</v>
      </c>
      <c r="W26" t="s">
        <v>680</v>
      </c>
      <c r="X26" t="s">
        <v>232</v>
      </c>
      <c r="Y26" t="s">
        <v>674</v>
      </c>
      <c r="Z26" s="53">
        <f>INDEX('[10]NY'!$X$3:$X357,MATCH(AG26,'[10]NY'!$AE$3:$AE$334,0),1)</f>
        <v>0</v>
      </c>
      <c r="AA26" t="s">
        <v>356</v>
      </c>
      <c r="AB26" t="s">
        <v>675</v>
      </c>
      <c r="AD26">
        <v>440</v>
      </c>
      <c r="AF26" t="str">
        <f t="shared" si="0"/>
        <v>25312</v>
      </c>
      <c r="AG26" t="str">
        <f>'[9]NY0604-GDMReport'!W26</f>
        <v>25312</v>
      </c>
      <c r="AH26">
        <f t="shared" si="1"/>
        <v>0</v>
      </c>
      <c r="AL26">
        <f t="shared" si="2"/>
        <v>0</v>
      </c>
      <c r="AM26" s="40">
        <f t="shared" si="3"/>
        <v>0</v>
      </c>
      <c r="AN26" s="32">
        <f t="shared" si="4"/>
        <v>0</v>
      </c>
    </row>
    <row r="27" spans="1:40" ht="12.75">
      <c r="A27" t="s">
        <v>182</v>
      </c>
      <c r="B27" t="s">
        <v>677</v>
      </c>
      <c r="C27">
        <v>2531</v>
      </c>
      <c r="D27">
        <v>3</v>
      </c>
      <c r="E27" t="s">
        <v>681</v>
      </c>
      <c r="F27">
        <v>0</v>
      </c>
      <c r="T27" t="s">
        <v>679</v>
      </c>
      <c r="U27" t="s">
        <v>245</v>
      </c>
      <c r="V27" t="s">
        <v>469</v>
      </c>
      <c r="W27" t="s">
        <v>680</v>
      </c>
      <c r="X27" t="s">
        <v>232</v>
      </c>
      <c r="Y27" t="s">
        <v>674</v>
      </c>
      <c r="Z27" s="53">
        <f>INDEX('[10]NY'!$X$3:$X358,MATCH(AG27,'[10]NY'!$AE$3:$AE$334,0),1)</f>
        <v>0</v>
      </c>
      <c r="AA27" t="s">
        <v>356</v>
      </c>
      <c r="AB27" t="s">
        <v>675</v>
      </c>
      <c r="AD27">
        <v>440</v>
      </c>
      <c r="AF27" t="str">
        <f t="shared" si="0"/>
        <v>25313</v>
      </c>
      <c r="AG27" t="str">
        <f>'[9]NY0604-GDMReport'!W27</f>
        <v>25313</v>
      </c>
      <c r="AH27">
        <f t="shared" si="1"/>
        <v>0</v>
      </c>
      <c r="AL27">
        <f t="shared" si="2"/>
        <v>0</v>
      </c>
      <c r="AM27" s="40">
        <f t="shared" si="3"/>
        <v>0</v>
      </c>
      <c r="AN27" s="32">
        <f t="shared" si="4"/>
        <v>0</v>
      </c>
    </row>
    <row r="28" spans="1:40" ht="12.75">
      <c r="A28" t="s">
        <v>182</v>
      </c>
      <c r="B28" t="s">
        <v>677</v>
      </c>
      <c r="C28">
        <v>2531</v>
      </c>
      <c r="D28">
        <v>4</v>
      </c>
      <c r="E28" t="s">
        <v>681</v>
      </c>
      <c r="F28">
        <v>0</v>
      </c>
      <c r="T28" t="s">
        <v>679</v>
      </c>
      <c r="U28" t="s">
        <v>245</v>
      </c>
      <c r="V28" t="s">
        <v>469</v>
      </c>
      <c r="W28" t="s">
        <v>680</v>
      </c>
      <c r="X28" t="s">
        <v>232</v>
      </c>
      <c r="Y28" t="s">
        <v>674</v>
      </c>
      <c r="Z28" s="53">
        <f>INDEX('[10]NY'!$X$3:$X359,MATCH(AG28,'[10]NY'!$AE$3:$AE$334,0),1)</f>
        <v>0</v>
      </c>
      <c r="AA28" t="s">
        <v>356</v>
      </c>
      <c r="AB28" t="s">
        <v>675</v>
      </c>
      <c r="AD28">
        <v>440</v>
      </c>
      <c r="AF28" t="str">
        <f t="shared" si="0"/>
        <v>25314</v>
      </c>
      <c r="AG28" t="str">
        <f>'[9]NY0604-GDMReport'!W28</f>
        <v>25314</v>
      </c>
      <c r="AH28">
        <f t="shared" si="1"/>
        <v>0</v>
      </c>
      <c r="AL28">
        <f t="shared" si="2"/>
        <v>0</v>
      </c>
      <c r="AM28" s="40">
        <f t="shared" si="3"/>
        <v>0</v>
      </c>
      <c r="AN28" s="32">
        <f t="shared" si="4"/>
        <v>0</v>
      </c>
    </row>
    <row r="29" spans="1:40" ht="12.75">
      <c r="A29" t="s">
        <v>182</v>
      </c>
      <c r="B29" t="s">
        <v>682</v>
      </c>
      <c r="C29">
        <v>6082</v>
      </c>
      <c r="D29">
        <v>1</v>
      </c>
      <c r="F29">
        <v>24</v>
      </c>
      <c r="G29">
        <v>16374</v>
      </c>
      <c r="I29">
        <v>0.103</v>
      </c>
      <c r="J29">
        <v>7.105</v>
      </c>
      <c r="S29">
        <v>137905.2</v>
      </c>
      <c r="T29" t="s">
        <v>683</v>
      </c>
      <c r="U29" t="s">
        <v>245</v>
      </c>
      <c r="V29" t="s">
        <v>469</v>
      </c>
      <c r="W29" t="s">
        <v>684</v>
      </c>
      <c r="X29" t="s">
        <v>232</v>
      </c>
      <c r="Y29" t="s">
        <v>287</v>
      </c>
      <c r="Z29" s="53" t="str">
        <f>INDEX('[10]NY'!$X$3:$X360,MATCH(AG29,'[10]NY'!$AE$3:$AE$334,0),1)</f>
        <v>CB</v>
      </c>
      <c r="AA29" t="s">
        <v>356</v>
      </c>
      <c r="AB29" t="s">
        <v>241</v>
      </c>
      <c r="AC29" t="s">
        <v>685</v>
      </c>
      <c r="AD29">
        <v>6280</v>
      </c>
      <c r="AF29" t="str">
        <f t="shared" si="0"/>
        <v>60821</v>
      </c>
      <c r="AG29" t="str">
        <f>'[9]NY0604-GDMReport'!W29</f>
        <v>60821</v>
      </c>
      <c r="AH29">
        <f t="shared" si="1"/>
        <v>0</v>
      </c>
      <c r="AI29">
        <v>16695</v>
      </c>
      <c r="AJ29">
        <v>9.089</v>
      </c>
      <c r="AK29">
        <v>141771.1</v>
      </c>
      <c r="AL29">
        <f t="shared" si="2"/>
        <v>-321</v>
      </c>
      <c r="AM29" s="40">
        <f t="shared" si="3"/>
        <v>-1.984</v>
      </c>
      <c r="AN29" s="32">
        <f t="shared" si="4"/>
        <v>-3865.899999999994</v>
      </c>
    </row>
    <row r="30" spans="1:40" ht="12.75">
      <c r="A30" t="s">
        <v>182</v>
      </c>
      <c r="B30" t="s">
        <v>686</v>
      </c>
      <c r="C30">
        <v>2526</v>
      </c>
      <c r="D30">
        <v>11</v>
      </c>
      <c r="E30" t="s">
        <v>687</v>
      </c>
      <c r="F30">
        <v>24</v>
      </c>
      <c r="H30">
        <v>238</v>
      </c>
      <c r="I30">
        <v>0.362</v>
      </c>
      <c r="J30">
        <v>0.05</v>
      </c>
      <c r="T30" t="s">
        <v>688</v>
      </c>
      <c r="U30" t="s">
        <v>245</v>
      </c>
      <c r="V30" t="s">
        <v>469</v>
      </c>
      <c r="W30" t="s">
        <v>689</v>
      </c>
      <c r="X30" t="s">
        <v>232</v>
      </c>
      <c r="Y30" t="s">
        <v>287</v>
      </c>
      <c r="Z30" s="53" t="str">
        <f>INDEX('[10]NY'!$X$3:$X361,MATCH(AG30,'[10]NY'!$AE$3:$AE$334,0),1)</f>
        <v>CB</v>
      </c>
      <c r="AA30" t="s">
        <v>356</v>
      </c>
      <c r="AB30" t="s">
        <v>690</v>
      </c>
      <c r="AD30">
        <v>500</v>
      </c>
      <c r="AF30" t="str">
        <f t="shared" si="0"/>
        <v>252611</v>
      </c>
      <c r="AG30" t="str">
        <f>'[9]NY0604-GDMReport'!W30</f>
        <v>252611</v>
      </c>
      <c r="AH30">
        <f t="shared" si="1"/>
        <v>0</v>
      </c>
      <c r="AL30">
        <f t="shared" si="2"/>
        <v>0</v>
      </c>
      <c r="AM30" s="40">
        <f t="shared" si="3"/>
        <v>0.05</v>
      </c>
      <c r="AN30" s="32">
        <f t="shared" si="4"/>
        <v>0</v>
      </c>
    </row>
    <row r="31" spans="1:40" ht="12.75">
      <c r="A31" t="s">
        <v>182</v>
      </c>
      <c r="B31" t="s">
        <v>686</v>
      </c>
      <c r="C31">
        <v>2526</v>
      </c>
      <c r="D31">
        <v>12</v>
      </c>
      <c r="E31" t="s">
        <v>687</v>
      </c>
      <c r="F31">
        <v>24</v>
      </c>
      <c r="H31">
        <v>4663</v>
      </c>
      <c r="I31">
        <v>0.362</v>
      </c>
      <c r="J31">
        <v>0.978</v>
      </c>
      <c r="S31">
        <v>5460.961</v>
      </c>
      <c r="T31" t="s">
        <v>688</v>
      </c>
      <c r="U31" t="s">
        <v>245</v>
      </c>
      <c r="V31" t="s">
        <v>469</v>
      </c>
      <c r="W31" t="s">
        <v>689</v>
      </c>
      <c r="X31" t="s">
        <v>232</v>
      </c>
      <c r="Y31" t="s">
        <v>287</v>
      </c>
      <c r="Z31" s="53" t="str">
        <f>INDEX('[10]NY'!$X$3:$X362,MATCH(AG31,'[10]NY'!$AE$3:$AE$334,0),1)</f>
        <v>CB</v>
      </c>
      <c r="AA31" t="s">
        <v>356</v>
      </c>
      <c r="AB31" t="s">
        <v>690</v>
      </c>
      <c r="AD31">
        <v>500</v>
      </c>
      <c r="AF31" t="str">
        <f t="shared" si="0"/>
        <v>252612</v>
      </c>
      <c r="AG31" t="str">
        <f>'[9]NY0604-GDMReport'!W31</f>
        <v>252612</v>
      </c>
      <c r="AH31">
        <f t="shared" si="1"/>
        <v>0</v>
      </c>
      <c r="AL31">
        <f t="shared" si="2"/>
        <v>0</v>
      </c>
      <c r="AM31" s="40">
        <f t="shared" si="3"/>
        <v>0.978</v>
      </c>
      <c r="AN31" s="32">
        <f t="shared" si="4"/>
        <v>5460.961</v>
      </c>
    </row>
    <row r="32" spans="1:40" ht="12.75">
      <c r="A32" t="s">
        <v>182</v>
      </c>
      <c r="B32" t="s">
        <v>686</v>
      </c>
      <c r="C32">
        <v>2526</v>
      </c>
      <c r="D32">
        <v>13</v>
      </c>
      <c r="E32" t="s">
        <v>687</v>
      </c>
      <c r="F32">
        <v>24</v>
      </c>
      <c r="H32">
        <v>14606</v>
      </c>
      <c r="I32">
        <v>0.362</v>
      </c>
      <c r="J32">
        <v>3.056</v>
      </c>
      <c r="S32">
        <v>17101.839</v>
      </c>
      <c r="T32" t="s">
        <v>688</v>
      </c>
      <c r="U32" t="s">
        <v>245</v>
      </c>
      <c r="V32" t="s">
        <v>469</v>
      </c>
      <c r="W32" t="s">
        <v>689</v>
      </c>
      <c r="X32" t="s">
        <v>232</v>
      </c>
      <c r="Y32" t="s">
        <v>261</v>
      </c>
      <c r="Z32" s="53" t="str">
        <f>INDEX('[10]NY'!$X$3:$X363,MATCH(AG32,'[10]NY'!$AE$3:$AE$334,0),1)</f>
        <v>CB</v>
      </c>
      <c r="AA32" t="s">
        <v>356</v>
      </c>
      <c r="AB32" t="s">
        <v>690</v>
      </c>
      <c r="AC32" t="s">
        <v>288</v>
      </c>
      <c r="AD32">
        <v>1071</v>
      </c>
      <c r="AF32" t="str">
        <f t="shared" si="0"/>
        <v>252613</v>
      </c>
      <c r="AG32" t="str">
        <f>'[9]NY0604-GDMReport'!W32</f>
        <v>252613</v>
      </c>
      <c r="AH32">
        <f t="shared" si="1"/>
        <v>0</v>
      </c>
      <c r="AJ32">
        <v>1.811</v>
      </c>
      <c r="AK32">
        <v>12430.4</v>
      </c>
      <c r="AL32">
        <f t="shared" si="2"/>
        <v>0</v>
      </c>
      <c r="AM32" s="40">
        <f t="shared" si="3"/>
        <v>1.245</v>
      </c>
      <c r="AN32" s="32">
        <f t="shared" si="4"/>
        <v>4671.439</v>
      </c>
    </row>
    <row r="33" spans="1:40" ht="12.75">
      <c r="A33" t="s">
        <v>182</v>
      </c>
      <c r="B33" t="s">
        <v>691</v>
      </c>
      <c r="C33">
        <v>10803</v>
      </c>
      <c r="D33">
        <v>1</v>
      </c>
      <c r="F33">
        <v>14.25</v>
      </c>
      <c r="G33">
        <v>674</v>
      </c>
      <c r="I33">
        <v>0.059</v>
      </c>
      <c r="J33">
        <v>0.131</v>
      </c>
      <c r="S33">
        <v>5376.4</v>
      </c>
      <c r="T33" t="s">
        <v>692</v>
      </c>
      <c r="U33" t="s">
        <v>245</v>
      </c>
      <c r="V33" t="s">
        <v>469</v>
      </c>
      <c r="W33" t="s">
        <v>693</v>
      </c>
      <c r="X33" t="s">
        <v>232</v>
      </c>
      <c r="Y33" t="s">
        <v>251</v>
      </c>
      <c r="Z33" s="53">
        <f>INDEX('[10]NY'!$X$3:$X364,MATCH(AG33,'[10]NY'!$AE$3:$AE$334,0),1)</f>
        <v>0</v>
      </c>
      <c r="AA33" t="s">
        <v>274</v>
      </c>
      <c r="AB33" t="s">
        <v>258</v>
      </c>
      <c r="AC33" t="s">
        <v>252</v>
      </c>
      <c r="AD33">
        <v>536</v>
      </c>
      <c r="AF33" t="str">
        <f t="shared" si="0"/>
        <v>108031</v>
      </c>
      <c r="AG33" t="str">
        <f>'[9]NY0604-GDMReport'!W33</f>
        <v>108031</v>
      </c>
      <c r="AH33">
        <f t="shared" si="1"/>
        <v>0</v>
      </c>
      <c r="AL33">
        <f t="shared" si="2"/>
        <v>674</v>
      </c>
      <c r="AM33" s="40">
        <f t="shared" si="3"/>
        <v>0.131</v>
      </c>
      <c r="AN33" s="32">
        <f t="shared" si="4"/>
        <v>5376.4</v>
      </c>
    </row>
    <row r="34" spans="1:40" ht="12.75">
      <c r="A34" t="s">
        <v>182</v>
      </c>
      <c r="B34" t="s">
        <v>691</v>
      </c>
      <c r="C34">
        <v>10803</v>
      </c>
      <c r="D34">
        <v>2</v>
      </c>
      <c r="F34">
        <v>14</v>
      </c>
      <c r="G34">
        <v>393</v>
      </c>
      <c r="I34">
        <v>0.045</v>
      </c>
      <c r="J34">
        <v>0.066</v>
      </c>
      <c r="S34">
        <v>3030.15</v>
      </c>
      <c r="T34" t="s">
        <v>692</v>
      </c>
      <c r="U34" t="s">
        <v>245</v>
      </c>
      <c r="V34" t="s">
        <v>469</v>
      </c>
      <c r="W34" t="s">
        <v>693</v>
      </c>
      <c r="X34" t="s">
        <v>232</v>
      </c>
      <c r="Y34" t="s">
        <v>251</v>
      </c>
      <c r="Z34" s="53">
        <f>INDEX('[10]NY'!$X$3:$X365,MATCH(AG34,'[10]NY'!$AE$3:$AE$334,0),1)</f>
        <v>0</v>
      </c>
      <c r="AA34" t="s">
        <v>274</v>
      </c>
      <c r="AB34" t="s">
        <v>258</v>
      </c>
      <c r="AC34" t="s">
        <v>252</v>
      </c>
      <c r="AD34">
        <v>254</v>
      </c>
      <c r="AF34" t="str">
        <f t="shared" si="0"/>
        <v>108032</v>
      </c>
      <c r="AG34" t="str">
        <f>'[9]NY0604-GDMReport'!W34</f>
        <v>108032</v>
      </c>
      <c r="AH34">
        <f t="shared" si="1"/>
        <v>0</v>
      </c>
      <c r="AL34">
        <f t="shared" si="2"/>
        <v>393</v>
      </c>
      <c r="AM34" s="40">
        <f t="shared" si="3"/>
        <v>0.066</v>
      </c>
      <c r="AN34" s="32">
        <f t="shared" si="4"/>
        <v>3030.15</v>
      </c>
    </row>
    <row r="35" spans="1:40" ht="12.75">
      <c r="A35" t="s">
        <v>182</v>
      </c>
      <c r="B35" t="s">
        <v>694</v>
      </c>
      <c r="C35">
        <v>10619</v>
      </c>
      <c r="D35">
        <v>1</v>
      </c>
      <c r="F35">
        <v>24</v>
      </c>
      <c r="G35">
        <v>1398</v>
      </c>
      <c r="I35">
        <v>0.029</v>
      </c>
      <c r="J35">
        <v>0.164</v>
      </c>
      <c r="S35">
        <v>11147.2</v>
      </c>
      <c r="T35" t="s">
        <v>386</v>
      </c>
      <c r="U35" t="s">
        <v>245</v>
      </c>
      <c r="V35" t="s">
        <v>469</v>
      </c>
      <c r="W35" t="s">
        <v>695</v>
      </c>
      <c r="X35" t="s">
        <v>232</v>
      </c>
      <c r="Y35" t="s">
        <v>251</v>
      </c>
      <c r="Z35" s="53">
        <f>INDEX('[10]NY'!$X$3:$X366,MATCH(AG35,'[10]NY'!$AE$3:$AE$334,0),1)</f>
        <v>0</v>
      </c>
      <c r="AA35" t="s">
        <v>274</v>
      </c>
      <c r="AC35" t="s">
        <v>645</v>
      </c>
      <c r="AD35">
        <v>494</v>
      </c>
      <c r="AF35" t="str">
        <f t="shared" si="0"/>
        <v>106191</v>
      </c>
      <c r="AG35" t="str">
        <f>'[9]NY0604-GDMReport'!W35</f>
        <v>106191</v>
      </c>
      <c r="AH35">
        <f t="shared" si="1"/>
        <v>0</v>
      </c>
      <c r="AL35">
        <f t="shared" si="2"/>
        <v>1398</v>
      </c>
      <c r="AM35" s="40">
        <f t="shared" si="3"/>
        <v>0.164</v>
      </c>
      <c r="AN35" s="32">
        <f t="shared" si="4"/>
        <v>11147.2</v>
      </c>
    </row>
    <row r="36" spans="1:40" ht="12.75">
      <c r="A36" t="s">
        <v>182</v>
      </c>
      <c r="B36" t="s">
        <v>696</v>
      </c>
      <c r="C36">
        <v>50472</v>
      </c>
      <c r="D36" t="s">
        <v>697</v>
      </c>
      <c r="F36">
        <v>0</v>
      </c>
      <c r="T36" t="s">
        <v>683</v>
      </c>
      <c r="U36" t="s">
        <v>230</v>
      </c>
      <c r="V36" t="s">
        <v>698</v>
      </c>
      <c r="W36" t="s">
        <v>699</v>
      </c>
      <c r="X36" t="s">
        <v>232</v>
      </c>
      <c r="Y36" t="s">
        <v>287</v>
      </c>
      <c r="Z36" s="53">
        <f>INDEX('[10]NY'!$X$3:$X367,MATCH(AG36,'[10]NY'!$AE$3:$AE$334,0),1)</f>
        <v>0</v>
      </c>
      <c r="AA36" t="s">
        <v>700</v>
      </c>
      <c r="AD36">
        <v>440</v>
      </c>
      <c r="AF36" t="str">
        <f t="shared" si="0"/>
        <v>50472R1B01</v>
      </c>
      <c r="AG36" t="str">
        <f>'[9]NY0604-GDMReport'!W36</f>
        <v>50472R1B01</v>
      </c>
      <c r="AH36">
        <f t="shared" si="1"/>
        <v>0</v>
      </c>
      <c r="AL36">
        <f t="shared" si="2"/>
        <v>0</v>
      </c>
      <c r="AM36" s="40">
        <f t="shared" si="3"/>
        <v>0</v>
      </c>
      <c r="AN36" s="32">
        <f t="shared" si="4"/>
        <v>0</v>
      </c>
    </row>
    <row r="37" spans="1:40" ht="12.75">
      <c r="A37" t="s">
        <v>182</v>
      </c>
      <c r="B37" t="s">
        <v>701</v>
      </c>
      <c r="C37">
        <v>2490</v>
      </c>
      <c r="D37">
        <v>20</v>
      </c>
      <c r="E37" t="s">
        <v>657</v>
      </c>
      <c r="F37">
        <v>23.5</v>
      </c>
      <c r="G37">
        <v>6585</v>
      </c>
      <c r="I37">
        <v>0.084</v>
      </c>
      <c r="J37">
        <v>2.64</v>
      </c>
      <c r="S37">
        <v>61169.426</v>
      </c>
      <c r="T37" t="s">
        <v>702</v>
      </c>
      <c r="U37" t="s">
        <v>245</v>
      </c>
      <c r="V37" t="s">
        <v>469</v>
      </c>
      <c r="W37" t="s">
        <v>703</v>
      </c>
      <c r="X37" t="s">
        <v>232</v>
      </c>
      <c r="Y37" t="s">
        <v>704</v>
      </c>
      <c r="Z37" s="53" t="str">
        <f>INDEX('[10]NY'!$X$3:$X368,MATCH(AG37,'[10]NY'!$AE$3:$AE$334,0),1)</f>
        <v>NCBL</v>
      </c>
      <c r="AA37" t="s">
        <v>274</v>
      </c>
      <c r="AD37">
        <v>3717</v>
      </c>
      <c r="AF37" t="str">
        <f t="shared" si="0"/>
        <v>249020</v>
      </c>
      <c r="AG37" t="str">
        <f>'[9]NY0604-GDMReport'!W37</f>
        <v>249020</v>
      </c>
      <c r="AH37">
        <f t="shared" si="1"/>
        <v>0</v>
      </c>
      <c r="AL37">
        <f t="shared" si="2"/>
        <v>6585</v>
      </c>
      <c r="AM37" s="40">
        <f t="shared" si="3"/>
        <v>2.64</v>
      </c>
      <c r="AN37" s="32">
        <f t="shared" si="4"/>
        <v>61169.426</v>
      </c>
    </row>
    <row r="38" spans="1:40" ht="12.75">
      <c r="A38" t="s">
        <v>182</v>
      </c>
      <c r="B38" t="s">
        <v>701</v>
      </c>
      <c r="C38">
        <v>2490</v>
      </c>
      <c r="D38">
        <v>30</v>
      </c>
      <c r="E38" t="s">
        <v>657</v>
      </c>
      <c r="F38">
        <v>23.5</v>
      </c>
      <c r="G38">
        <v>7086</v>
      </c>
      <c r="I38">
        <v>0.084</v>
      </c>
      <c r="J38">
        <v>3.241</v>
      </c>
      <c r="S38">
        <v>75459.274</v>
      </c>
      <c r="T38" t="s">
        <v>702</v>
      </c>
      <c r="U38" t="s">
        <v>245</v>
      </c>
      <c r="V38" t="s">
        <v>469</v>
      </c>
      <c r="W38" t="s">
        <v>703</v>
      </c>
      <c r="X38" t="s">
        <v>232</v>
      </c>
      <c r="Y38" t="s">
        <v>261</v>
      </c>
      <c r="Z38" s="53" t="str">
        <f>INDEX('[10]NY'!$X$3:$X369,MATCH(AG38,'[10]NY'!$AE$3:$AE$334,0),1)</f>
        <v>NCBL</v>
      </c>
      <c r="AA38" t="s">
        <v>274</v>
      </c>
      <c r="AD38">
        <v>5502</v>
      </c>
      <c r="AF38" t="str">
        <f t="shared" si="0"/>
        <v>249030</v>
      </c>
      <c r="AG38" t="str">
        <f>'[9]NY0604-GDMReport'!W38</f>
        <v>249030</v>
      </c>
      <c r="AH38">
        <f t="shared" si="1"/>
        <v>0</v>
      </c>
      <c r="AI38">
        <v>3959</v>
      </c>
      <c r="AJ38">
        <v>2.97</v>
      </c>
      <c r="AK38">
        <v>44348.5</v>
      </c>
      <c r="AL38">
        <f t="shared" si="2"/>
        <v>3127</v>
      </c>
      <c r="AM38" s="40">
        <f t="shared" si="3"/>
        <v>0.2709999999999999</v>
      </c>
      <c r="AN38" s="32">
        <f t="shared" si="4"/>
        <v>31110.774000000005</v>
      </c>
    </row>
    <row r="39" spans="1:40" ht="12.75">
      <c r="A39" t="s">
        <v>182</v>
      </c>
      <c r="B39" t="s">
        <v>701</v>
      </c>
      <c r="C39">
        <v>2490</v>
      </c>
      <c r="D39" t="s">
        <v>655</v>
      </c>
      <c r="F39">
        <v>5</v>
      </c>
      <c r="G39">
        <v>75</v>
      </c>
      <c r="I39">
        <v>0.342</v>
      </c>
      <c r="J39">
        <v>0.201</v>
      </c>
      <c r="S39">
        <v>1175</v>
      </c>
      <c r="T39" t="s">
        <v>702</v>
      </c>
      <c r="U39" t="s">
        <v>245</v>
      </c>
      <c r="V39" t="s">
        <v>469</v>
      </c>
      <c r="W39" t="s">
        <v>705</v>
      </c>
      <c r="X39" t="s">
        <v>232</v>
      </c>
      <c r="Y39" t="s">
        <v>240</v>
      </c>
      <c r="Z39" s="53">
        <f>INDEX('[10]NY'!$X$3:$X370,MATCH(AG39,'[10]NY'!$AE$3:$AE$334,0),1)</f>
        <v>0</v>
      </c>
      <c r="AA39" t="s">
        <v>274</v>
      </c>
      <c r="AD39">
        <v>235</v>
      </c>
      <c r="AF39" t="str">
        <f t="shared" si="0"/>
        <v>2490CT0001</v>
      </c>
      <c r="AG39" t="str">
        <f>'[9]NY0604-GDMReport'!W39</f>
        <v>2490CT0001</v>
      </c>
      <c r="AH39">
        <f t="shared" si="1"/>
        <v>0</v>
      </c>
      <c r="AL39">
        <f t="shared" si="2"/>
        <v>75</v>
      </c>
      <c r="AM39" s="40">
        <f t="shared" si="3"/>
        <v>0.201</v>
      </c>
      <c r="AN39" s="32">
        <f t="shared" si="4"/>
        <v>1175</v>
      </c>
    </row>
    <row r="40" spans="1:40" ht="12.75">
      <c r="A40" t="s">
        <v>182</v>
      </c>
      <c r="B40" t="s">
        <v>706</v>
      </c>
      <c r="C40">
        <v>55243</v>
      </c>
      <c r="D40" t="s">
        <v>707</v>
      </c>
      <c r="F40">
        <v>0</v>
      </c>
      <c r="T40" t="s">
        <v>708</v>
      </c>
      <c r="U40" t="s">
        <v>245</v>
      </c>
      <c r="V40" t="s">
        <v>469</v>
      </c>
      <c r="W40" t="s">
        <v>709</v>
      </c>
      <c r="X40" t="s">
        <v>232</v>
      </c>
      <c r="Y40" t="s">
        <v>240</v>
      </c>
      <c r="Z40" s="53">
        <f>INDEX('[10]NY'!$X$3:$X371,MATCH(AG40,'[10]NY'!$AE$3:$AE$334,0),1)</f>
        <v>0</v>
      </c>
      <c r="AA40" t="s">
        <v>258</v>
      </c>
      <c r="AD40">
        <v>239</v>
      </c>
      <c r="AF40" t="str">
        <f t="shared" si="0"/>
        <v>55243CT0005</v>
      </c>
      <c r="AG40" t="str">
        <f>'[9]NY0604-GDMReport'!W40</f>
        <v>55243CT0005</v>
      </c>
      <c r="AH40">
        <f t="shared" si="1"/>
        <v>0</v>
      </c>
      <c r="AL40">
        <f t="shared" si="2"/>
        <v>0</v>
      </c>
      <c r="AM40" s="40">
        <f t="shared" si="3"/>
        <v>0</v>
      </c>
      <c r="AN40" s="32">
        <f t="shared" si="4"/>
        <v>0</v>
      </c>
    </row>
    <row r="41" spans="1:40" ht="12.75">
      <c r="A41" t="s">
        <v>182</v>
      </c>
      <c r="B41" t="s">
        <v>706</v>
      </c>
      <c r="C41">
        <v>55243</v>
      </c>
      <c r="D41" t="s">
        <v>710</v>
      </c>
      <c r="F41">
        <v>0</v>
      </c>
      <c r="T41" t="s">
        <v>708</v>
      </c>
      <c r="U41" t="s">
        <v>245</v>
      </c>
      <c r="V41" t="s">
        <v>469</v>
      </c>
      <c r="W41" t="s">
        <v>709</v>
      </c>
      <c r="X41" t="s">
        <v>232</v>
      </c>
      <c r="Y41" t="s">
        <v>240</v>
      </c>
      <c r="Z41" s="53">
        <f>INDEX('[10]NY'!$X$3:$X372,MATCH(AG41,'[10]NY'!$AE$3:$AE$334,0),1)</f>
        <v>0</v>
      </c>
      <c r="AA41" t="s">
        <v>258</v>
      </c>
      <c r="AD41">
        <v>239</v>
      </c>
      <c r="AF41" t="str">
        <f t="shared" si="0"/>
        <v>55243CT0007</v>
      </c>
      <c r="AG41" t="str">
        <f>'[9]NY0604-GDMReport'!W41</f>
        <v>55243CT0007</v>
      </c>
      <c r="AH41">
        <f t="shared" si="1"/>
        <v>0</v>
      </c>
      <c r="AL41">
        <f t="shared" si="2"/>
        <v>0</v>
      </c>
      <c r="AM41" s="40">
        <f t="shared" si="3"/>
        <v>0</v>
      </c>
      <c r="AN41" s="32">
        <f t="shared" si="4"/>
        <v>0</v>
      </c>
    </row>
    <row r="42" spans="1:40" ht="12.75">
      <c r="A42" t="s">
        <v>182</v>
      </c>
      <c r="B42" t="s">
        <v>706</v>
      </c>
      <c r="C42">
        <v>55243</v>
      </c>
      <c r="D42" t="s">
        <v>711</v>
      </c>
      <c r="F42">
        <v>0</v>
      </c>
      <c r="T42" t="s">
        <v>708</v>
      </c>
      <c r="U42" t="s">
        <v>245</v>
      </c>
      <c r="V42" t="s">
        <v>469</v>
      </c>
      <c r="W42" t="s">
        <v>709</v>
      </c>
      <c r="X42" t="s">
        <v>232</v>
      </c>
      <c r="Y42" t="s">
        <v>240</v>
      </c>
      <c r="Z42" s="53">
        <f>INDEX('[10]NY'!$X$3:$X373,MATCH(AG42,'[10]NY'!$AE$3:$AE$334,0),1)</f>
        <v>0</v>
      </c>
      <c r="AA42" t="s">
        <v>258</v>
      </c>
      <c r="AD42">
        <v>239</v>
      </c>
      <c r="AF42" t="str">
        <f t="shared" si="0"/>
        <v>55243CT0008</v>
      </c>
      <c r="AG42" t="str">
        <f>'[9]NY0604-GDMReport'!W42</f>
        <v>55243CT0008</v>
      </c>
      <c r="AH42">
        <f t="shared" si="1"/>
        <v>0</v>
      </c>
      <c r="AL42">
        <f t="shared" si="2"/>
        <v>0</v>
      </c>
      <c r="AM42" s="40">
        <f t="shared" si="3"/>
        <v>0</v>
      </c>
      <c r="AN42" s="32">
        <f t="shared" si="4"/>
        <v>0</v>
      </c>
    </row>
    <row r="43" spans="1:40" ht="12.75">
      <c r="A43" t="s">
        <v>182</v>
      </c>
      <c r="B43" t="s">
        <v>706</v>
      </c>
      <c r="C43">
        <v>55243</v>
      </c>
      <c r="D43" t="s">
        <v>712</v>
      </c>
      <c r="F43">
        <v>0</v>
      </c>
      <c r="T43" t="s">
        <v>708</v>
      </c>
      <c r="U43" t="s">
        <v>245</v>
      </c>
      <c r="V43" t="s">
        <v>469</v>
      </c>
      <c r="W43" t="s">
        <v>709</v>
      </c>
      <c r="X43" t="s">
        <v>232</v>
      </c>
      <c r="Y43" t="s">
        <v>240</v>
      </c>
      <c r="Z43" s="53">
        <f>INDEX('[10]NY'!$X$3:$X374,MATCH(AG43,'[10]NY'!$AE$3:$AE$334,0),1)</f>
        <v>0</v>
      </c>
      <c r="AA43" t="s">
        <v>258</v>
      </c>
      <c r="AD43">
        <v>239</v>
      </c>
      <c r="AF43" t="str">
        <f t="shared" si="0"/>
        <v>55243CT0009</v>
      </c>
      <c r="AG43" t="str">
        <f>'[9]NY0604-GDMReport'!W43</f>
        <v>55243CT0009</v>
      </c>
      <c r="AH43">
        <f t="shared" si="1"/>
        <v>0</v>
      </c>
      <c r="AL43">
        <f t="shared" si="2"/>
        <v>0</v>
      </c>
      <c r="AM43" s="40">
        <f t="shared" si="3"/>
        <v>0</v>
      </c>
      <c r="AN43" s="32">
        <f t="shared" si="4"/>
        <v>0</v>
      </c>
    </row>
    <row r="44" spans="1:40" ht="12.75">
      <c r="A44" t="s">
        <v>182</v>
      </c>
      <c r="B44" t="s">
        <v>706</v>
      </c>
      <c r="C44">
        <v>55243</v>
      </c>
      <c r="D44" t="s">
        <v>713</v>
      </c>
      <c r="F44">
        <v>0</v>
      </c>
      <c r="T44" t="s">
        <v>708</v>
      </c>
      <c r="U44" t="s">
        <v>245</v>
      </c>
      <c r="V44" t="s">
        <v>469</v>
      </c>
      <c r="W44" t="s">
        <v>709</v>
      </c>
      <c r="X44" t="s">
        <v>232</v>
      </c>
      <c r="Y44" t="s">
        <v>240</v>
      </c>
      <c r="Z44" s="53">
        <f>INDEX('[10]NY'!$X$3:$X375,MATCH(AG44,'[10]NY'!$AE$3:$AE$334,0),1)</f>
        <v>0</v>
      </c>
      <c r="AA44" t="s">
        <v>258</v>
      </c>
      <c r="AD44">
        <v>345</v>
      </c>
      <c r="AF44" t="str">
        <f t="shared" si="0"/>
        <v>55243CT0010</v>
      </c>
      <c r="AG44" t="str">
        <f>'[9]NY0604-GDMReport'!W44</f>
        <v>55243CT0010</v>
      </c>
      <c r="AH44">
        <f t="shared" si="1"/>
        <v>0</v>
      </c>
      <c r="AL44">
        <f t="shared" si="2"/>
        <v>0</v>
      </c>
      <c r="AM44" s="40">
        <f t="shared" si="3"/>
        <v>0</v>
      </c>
      <c r="AN44" s="32">
        <f t="shared" si="4"/>
        <v>0</v>
      </c>
    </row>
    <row r="45" spans="1:40" ht="12.75">
      <c r="A45" t="s">
        <v>182</v>
      </c>
      <c r="B45" t="s">
        <v>706</v>
      </c>
      <c r="C45">
        <v>55243</v>
      </c>
      <c r="D45" t="s">
        <v>714</v>
      </c>
      <c r="F45">
        <v>0</v>
      </c>
      <c r="T45" t="s">
        <v>708</v>
      </c>
      <c r="U45" t="s">
        <v>245</v>
      </c>
      <c r="V45" t="s">
        <v>469</v>
      </c>
      <c r="W45" t="s">
        <v>709</v>
      </c>
      <c r="X45" t="s">
        <v>232</v>
      </c>
      <c r="Y45" t="s">
        <v>240</v>
      </c>
      <c r="Z45" s="53">
        <f>INDEX('[10]NY'!$X$3:$X376,MATCH(AG45,'[10]NY'!$AE$3:$AE$334,0),1)</f>
        <v>0</v>
      </c>
      <c r="AA45" t="s">
        <v>258</v>
      </c>
      <c r="AD45">
        <v>345</v>
      </c>
      <c r="AF45" t="str">
        <f t="shared" si="0"/>
        <v>55243CT0011</v>
      </c>
      <c r="AG45" t="str">
        <f>'[9]NY0604-GDMReport'!W45</f>
        <v>55243CT0011</v>
      </c>
      <c r="AH45">
        <f t="shared" si="1"/>
        <v>0</v>
      </c>
      <c r="AL45">
        <f t="shared" si="2"/>
        <v>0</v>
      </c>
      <c r="AM45" s="40">
        <f t="shared" si="3"/>
        <v>0</v>
      </c>
      <c r="AN45" s="32">
        <f t="shared" si="4"/>
        <v>0</v>
      </c>
    </row>
    <row r="46" spans="1:40" ht="12.75">
      <c r="A46" t="s">
        <v>182</v>
      </c>
      <c r="B46" t="s">
        <v>706</v>
      </c>
      <c r="C46">
        <v>55243</v>
      </c>
      <c r="D46" t="s">
        <v>715</v>
      </c>
      <c r="F46">
        <v>0</v>
      </c>
      <c r="T46" t="s">
        <v>708</v>
      </c>
      <c r="U46" t="s">
        <v>245</v>
      </c>
      <c r="V46" t="s">
        <v>469</v>
      </c>
      <c r="W46" t="s">
        <v>709</v>
      </c>
      <c r="X46" t="s">
        <v>232</v>
      </c>
      <c r="Y46" t="s">
        <v>240</v>
      </c>
      <c r="Z46" s="53">
        <f>INDEX('[10]NY'!$X$3:$X377,MATCH(AG46,'[10]NY'!$AE$3:$AE$334,0),1)</f>
        <v>0</v>
      </c>
      <c r="AA46" t="s">
        <v>258</v>
      </c>
      <c r="AD46">
        <v>345</v>
      </c>
      <c r="AF46" t="str">
        <f t="shared" si="0"/>
        <v>55243CT0012</v>
      </c>
      <c r="AG46" t="str">
        <f>'[9]NY0604-GDMReport'!W46</f>
        <v>55243CT0012</v>
      </c>
      <c r="AH46">
        <f t="shared" si="1"/>
        <v>0</v>
      </c>
      <c r="AL46">
        <f t="shared" si="2"/>
        <v>0</v>
      </c>
      <c r="AM46" s="40">
        <f t="shared" si="3"/>
        <v>0</v>
      </c>
      <c r="AN46" s="32">
        <f t="shared" si="4"/>
        <v>0</v>
      </c>
    </row>
    <row r="47" spans="1:40" ht="12.75">
      <c r="A47" t="s">
        <v>182</v>
      </c>
      <c r="B47" t="s">
        <v>706</v>
      </c>
      <c r="C47">
        <v>55243</v>
      </c>
      <c r="D47" t="s">
        <v>716</v>
      </c>
      <c r="F47">
        <v>0</v>
      </c>
      <c r="T47" t="s">
        <v>708</v>
      </c>
      <c r="U47" t="s">
        <v>245</v>
      </c>
      <c r="V47" t="s">
        <v>469</v>
      </c>
      <c r="W47" t="s">
        <v>709</v>
      </c>
      <c r="X47" t="s">
        <v>232</v>
      </c>
      <c r="Y47" t="s">
        <v>240</v>
      </c>
      <c r="Z47" s="53">
        <f>INDEX('[10]NY'!$X$3:$X378,MATCH(AG47,'[10]NY'!$AE$3:$AE$334,0),1)</f>
        <v>0</v>
      </c>
      <c r="AA47" t="s">
        <v>258</v>
      </c>
      <c r="AD47">
        <v>345</v>
      </c>
      <c r="AF47" t="str">
        <f t="shared" si="0"/>
        <v>55243CT0013</v>
      </c>
      <c r="AG47" t="str">
        <f>'[9]NY0604-GDMReport'!W47</f>
        <v>55243CT0013</v>
      </c>
      <c r="AH47">
        <f t="shared" si="1"/>
        <v>0</v>
      </c>
      <c r="AL47">
        <f t="shared" si="2"/>
        <v>0</v>
      </c>
      <c r="AM47" s="40">
        <f t="shared" si="3"/>
        <v>0</v>
      </c>
      <c r="AN47" s="32">
        <f t="shared" si="4"/>
        <v>0</v>
      </c>
    </row>
    <row r="48" spans="1:40" ht="12.75">
      <c r="A48" t="s">
        <v>182</v>
      </c>
      <c r="B48" t="s">
        <v>706</v>
      </c>
      <c r="C48">
        <v>55243</v>
      </c>
      <c r="D48" t="s">
        <v>717</v>
      </c>
      <c r="F48">
        <v>16</v>
      </c>
      <c r="G48">
        <v>320</v>
      </c>
      <c r="I48">
        <v>0.494</v>
      </c>
      <c r="J48">
        <v>1.008</v>
      </c>
      <c r="S48">
        <v>4080</v>
      </c>
      <c r="T48" t="s">
        <v>708</v>
      </c>
      <c r="U48" t="s">
        <v>245</v>
      </c>
      <c r="V48" t="s">
        <v>469</v>
      </c>
      <c r="W48" t="s">
        <v>709</v>
      </c>
      <c r="X48" t="s">
        <v>232</v>
      </c>
      <c r="Y48" t="s">
        <v>240</v>
      </c>
      <c r="Z48" s="53">
        <f>INDEX('[10]NY'!$X$3:$X379,MATCH(AG48,'[10]NY'!$AE$3:$AE$334,0),1)</f>
        <v>0</v>
      </c>
      <c r="AA48" t="s">
        <v>274</v>
      </c>
      <c r="AB48" t="s">
        <v>258</v>
      </c>
      <c r="AD48">
        <v>255</v>
      </c>
      <c r="AF48" t="str">
        <f t="shared" si="0"/>
        <v>55243CT2-1A</v>
      </c>
      <c r="AG48" t="str">
        <f>'[9]NY0604-GDMReport'!W48</f>
        <v>55243CT2-1A</v>
      </c>
      <c r="AH48">
        <f t="shared" si="1"/>
        <v>0</v>
      </c>
      <c r="AI48">
        <v>30</v>
      </c>
      <c r="AJ48">
        <v>0.096</v>
      </c>
      <c r="AK48">
        <v>382.5</v>
      </c>
      <c r="AL48">
        <f t="shared" si="2"/>
        <v>290</v>
      </c>
      <c r="AM48" s="40">
        <f t="shared" si="3"/>
        <v>0.912</v>
      </c>
      <c r="AN48" s="32">
        <f t="shared" si="4"/>
        <v>3697.5</v>
      </c>
    </row>
    <row r="49" spans="1:40" ht="12.75">
      <c r="A49" t="s">
        <v>182</v>
      </c>
      <c r="B49" t="s">
        <v>706</v>
      </c>
      <c r="C49">
        <v>55243</v>
      </c>
      <c r="D49" t="s">
        <v>718</v>
      </c>
      <c r="F49">
        <v>16</v>
      </c>
      <c r="G49">
        <v>320</v>
      </c>
      <c r="I49">
        <v>0.494</v>
      </c>
      <c r="J49">
        <v>1.008</v>
      </c>
      <c r="S49">
        <v>4080</v>
      </c>
      <c r="T49" t="s">
        <v>708</v>
      </c>
      <c r="U49" t="s">
        <v>245</v>
      </c>
      <c r="V49" t="s">
        <v>469</v>
      </c>
      <c r="W49" t="s">
        <v>709</v>
      </c>
      <c r="X49" t="s">
        <v>232</v>
      </c>
      <c r="Y49" t="s">
        <v>240</v>
      </c>
      <c r="Z49" s="53">
        <f>INDEX('[10]NY'!$X$3:$X380,MATCH(AG49,'[10]NY'!$AE$3:$AE$334,0),1)</f>
        <v>0</v>
      </c>
      <c r="AA49" t="s">
        <v>274</v>
      </c>
      <c r="AB49" t="s">
        <v>258</v>
      </c>
      <c r="AD49">
        <v>255</v>
      </c>
      <c r="AF49" t="str">
        <f t="shared" si="0"/>
        <v>55243CT2-1B</v>
      </c>
      <c r="AG49" t="str">
        <f>'[9]NY0604-GDMReport'!W49</f>
        <v>55243CT2-1B</v>
      </c>
      <c r="AH49">
        <f t="shared" si="1"/>
        <v>0</v>
      </c>
      <c r="AI49">
        <v>30</v>
      </c>
      <c r="AJ49">
        <v>0.096</v>
      </c>
      <c r="AK49">
        <v>382.5</v>
      </c>
      <c r="AL49">
        <f t="shared" si="2"/>
        <v>290</v>
      </c>
      <c r="AM49" s="40">
        <f t="shared" si="3"/>
        <v>0.912</v>
      </c>
      <c r="AN49" s="32">
        <f t="shared" si="4"/>
        <v>3697.5</v>
      </c>
    </row>
    <row r="50" spans="1:40" ht="12.75">
      <c r="A50" t="s">
        <v>182</v>
      </c>
      <c r="B50" t="s">
        <v>706</v>
      </c>
      <c r="C50">
        <v>55243</v>
      </c>
      <c r="D50" t="s">
        <v>719</v>
      </c>
      <c r="F50">
        <v>13.25</v>
      </c>
      <c r="G50">
        <v>265</v>
      </c>
      <c r="I50">
        <v>0.486</v>
      </c>
      <c r="J50">
        <v>0.819</v>
      </c>
      <c r="S50">
        <v>3378.8</v>
      </c>
      <c r="T50" t="s">
        <v>708</v>
      </c>
      <c r="U50" t="s">
        <v>245</v>
      </c>
      <c r="V50" t="s">
        <v>469</v>
      </c>
      <c r="W50" t="s">
        <v>709</v>
      </c>
      <c r="X50" t="s">
        <v>232</v>
      </c>
      <c r="Y50" t="s">
        <v>240</v>
      </c>
      <c r="Z50" s="53">
        <f>INDEX('[10]NY'!$X$3:$X381,MATCH(AG50,'[10]NY'!$AE$3:$AE$334,0),1)</f>
        <v>0</v>
      </c>
      <c r="AA50" t="s">
        <v>274</v>
      </c>
      <c r="AB50" t="s">
        <v>258</v>
      </c>
      <c r="AD50">
        <v>255</v>
      </c>
      <c r="AF50" t="str">
        <f t="shared" si="0"/>
        <v>55243CT2-2A</v>
      </c>
      <c r="AG50" t="str">
        <f>'[9]NY0604-GDMReport'!W50</f>
        <v>55243CT2-2A</v>
      </c>
      <c r="AH50">
        <f t="shared" si="1"/>
        <v>0</v>
      </c>
      <c r="AI50">
        <v>25</v>
      </c>
      <c r="AJ50">
        <v>0.08</v>
      </c>
      <c r="AK50">
        <v>318.8</v>
      </c>
      <c r="AL50">
        <f t="shared" si="2"/>
        <v>240</v>
      </c>
      <c r="AM50" s="40">
        <f t="shared" si="3"/>
        <v>0.739</v>
      </c>
      <c r="AN50" s="32">
        <f t="shared" si="4"/>
        <v>3060</v>
      </c>
    </row>
    <row r="51" spans="1:40" ht="12.75">
      <c r="A51" t="s">
        <v>182</v>
      </c>
      <c r="B51" t="s">
        <v>706</v>
      </c>
      <c r="C51">
        <v>55243</v>
      </c>
      <c r="D51" t="s">
        <v>720</v>
      </c>
      <c r="F51">
        <v>13.25</v>
      </c>
      <c r="G51">
        <v>265</v>
      </c>
      <c r="I51">
        <v>0.486</v>
      </c>
      <c r="J51">
        <v>0.819</v>
      </c>
      <c r="S51">
        <v>3378.8</v>
      </c>
      <c r="T51" t="s">
        <v>708</v>
      </c>
      <c r="U51" t="s">
        <v>245</v>
      </c>
      <c r="V51" t="s">
        <v>469</v>
      </c>
      <c r="W51" t="s">
        <v>709</v>
      </c>
      <c r="X51" t="s">
        <v>232</v>
      </c>
      <c r="Y51" t="s">
        <v>240</v>
      </c>
      <c r="Z51" s="53">
        <f>INDEX('[10]NY'!$X$3:$X382,MATCH(AG51,'[10]NY'!$AE$3:$AE$334,0),1)</f>
        <v>0</v>
      </c>
      <c r="AA51" t="s">
        <v>274</v>
      </c>
      <c r="AB51" t="s">
        <v>258</v>
      </c>
      <c r="AD51">
        <v>255</v>
      </c>
      <c r="AF51" t="str">
        <f t="shared" si="0"/>
        <v>55243CT2-2B</v>
      </c>
      <c r="AG51" t="str">
        <f>'[9]NY0604-GDMReport'!W51</f>
        <v>55243CT2-2B</v>
      </c>
      <c r="AH51">
        <f t="shared" si="1"/>
        <v>0</v>
      </c>
      <c r="AI51">
        <v>25</v>
      </c>
      <c r="AJ51">
        <v>0.08</v>
      </c>
      <c r="AK51">
        <v>318.8</v>
      </c>
      <c r="AL51">
        <f t="shared" si="2"/>
        <v>240</v>
      </c>
      <c r="AM51" s="40">
        <f t="shared" si="3"/>
        <v>0.739</v>
      </c>
      <c r="AN51" s="32">
        <f t="shared" si="4"/>
        <v>3060</v>
      </c>
    </row>
    <row r="52" spans="1:40" ht="12.75">
      <c r="A52" t="s">
        <v>182</v>
      </c>
      <c r="B52" t="s">
        <v>706</v>
      </c>
      <c r="C52">
        <v>55243</v>
      </c>
      <c r="D52" t="s">
        <v>721</v>
      </c>
      <c r="F52">
        <v>7.8</v>
      </c>
      <c r="G52">
        <v>156</v>
      </c>
      <c r="I52">
        <v>0.494</v>
      </c>
      <c r="J52">
        <v>0.52</v>
      </c>
      <c r="S52">
        <v>2103.8</v>
      </c>
      <c r="T52" t="s">
        <v>708</v>
      </c>
      <c r="U52" t="s">
        <v>245</v>
      </c>
      <c r="V52" t="s">
        <v>469</v>
      </c>
      <c r="W52" t="s">
        <v>709</v>
      </c>
      <c r="X52" t="s">
        <v>232</v>
      </c>
      <c r="Y52" t="s">
        <v>240</v>
      </c>
      <c r="Z52" s="53">
        <f>INDEX('[10]NY'!$X$3:$X383,MATCH(AG52,'[10]NY'!$AE$3:$AE$334,0),1)</f>
        <v>0</v>
      </c>
      <c r="AA52" t="s">
        <v>274</v>
      </c>
      <c r="AB52" t="s">
        <v>258</v>
      </c>
      <c r="AD52">
        <v>255</v>
      </c>
      <c r="AF52" t="str">
        <f t="shared" si="0"/>
        <v>55243CT2-3A</v>
      </c>
      <c r="AG52" t="str">
        <f>'[9]NY0604-GDMReport'!W52</f>
        <v>55243CT2-3A</v>
      </c>
      <c r="AH52">
        <f t="shared" si="1"/>
        <v>0</v>
      </c>
      <c r="AI52">
        <v>40</v>
      </c>
      <c r="AJ52">
        <v>0.127</v>
      </c>
      <c r="AK52">
        <v>510</v>
      </c>
      <c r="AL52">
        <f t="shared" si="2"/>
        <v>116</v>
      </c>
      <c r="AM52" s="40">
        <f t="shared" si="3"/>
        <v>0.393</v>
      </c>
      <c r="AN52" s="32">
        <f t="shared" si="4"/>
        <v>1593.8000000000002</v>
      </c>
    </row>
    <row r="53" spans="1:40" ht="12.75">
      <c r="A53" t="s">
        <v>182</v>
      </c>
      <c r="B53" t="s">
        <v>706</v>
      </c>
      <c r="C53">
        <v>55243</v>
      </c>
      <c r="D53" t="s">
        <v>722</v>
      </c>
      <c r="F53">
        <v>7.8</v>
      </c>
      <c r="G53">
        <v>156</v>
      </c>
      <c r="I53">
        <v>0.494</v>
      </c>
      <c r="J53">
        <v>0.52</v>
      </c>
      <c r="S53">
        <v>2103.8</v>
      </c>
      <c r="T53" t="s">
        <v>708</v>
      </c>
      <c r="U53" t="s">
        <v>245</v>
      </c>
      <c r="V53" t="s">
        <v>469</v>
      </c>
      <c r="W53" t="s">
        <v>709</v>
      </c>
      <c r="X53" t="s">
        <v>232</v>
      </c>
      <c r="Y53" t="s">
        <v>240</v>
      </c>
      <c r="Z53" s="53">
        <f>INDEX('[10]NY'!$X$3:$X384,MATCH(AG53,'[10]NY'!$AE$3:$AE$334,0),1)</f>
        <v>0</v>
      </c>
      <c r="AA53" t="s">
        <v>274</v>
      </c>
      <c r="AB53" t="s">
        <v>258</v>
      </c>
      <c r="AD53">
        <v>255</v>
      </c>
      <c r="AF53" t="str">
        <f t="shared" si="0"/>
        <v>55243CT2-3B</v>
      </c>
      <c r="AG53" t="str">
        <f>'[9]NY0604-GDMReport'!W53</f>
        <v>55243CT2-3B</v>
      </c>
      <c r="AH53">
        <f t="shared" si="1"/>
        <v>0</v>
      </c>
      <c r="AI53">
        <v>40</v>
      </c>
      <c r="AJ53">
        <v>0.127</v>
      </c>
      <c r="AK53">
        <v>510</v>
      </c>
      <c r="AL53">
        <f t="shared" si="2"/>
        <v>116</v>
      </c>
      <c r="AM53" s="40">
        <f t="shared" si="3"/>
        <v>0.393</v>
      </c>
      <c r="AN53" s="32">
        <f t="shared" si="4"/>
        <v>1593.8000000000002</v>
      </c>
    </row>
    <row r="54" spans="1:40" ht="12.75">
      <c r="A54" t="s">
        <v>182</v>
      </c>
      <c r="B54" t="s">
        <v>706</v>
      </c>
      <c r="C54">
        <v>55243</v>
      </c>
      <c r="D54" t="s">
        <v>723</v>
      </c>
      <c r="F54">
        <v>10.75</v>
      </c>
      <c r="G54">
        <v>215</v>
      </c>
      <c r="I54">
        <v>0.494</v>
      </c>
      <c r="J54">
        <v>0.677</v>
      </c>
      <c r="S54">
        <v>2741.4</v>
      </c>
      <c r="T54" t="s">
        <v>708</v>
      </c>
      <c r="U54" t="s">
        <v>245</v>
      </c>
      <c r="V54" t="s">
        <v>469</v>
      </c>
      <c r="W54" t="s">
        <v>709</v>
      </c>
      <c r="X54" t="s">
        <v>232</v>
      </c>
      <c r="Y54" t="s">
        <v>240</v>
      </c>
      <c r="Z54" s="53">
        <f>INDEX('[10]NY'!$X$3:$X385,MATCH(AG54,'[10]NY'!$AE$3:$AE$334,0),1)</f>
        <v>0</v>
      </c>
      <c r="AA54" t="s">
        <v>274</v>
      </c>
      <c r="AB54" t="s">
        <v>258</v>
      </c>
      <c r="AD54">
        <v>255</v>
      </c>
      <c r="AF54" t="str">
        <f t="shared" si="0"/>
        <v>55243CT2-4A</v>
      </c>
      <c r="AG54" t="str">
        <f>'[9]NY0604-GDMReport'!W54</f>
        <v>55243CT2-4A</v>
      </c>
      <c r="AH54">
        <f t="shared" si="1"/>
        <v>0</v>
      </c>
      <c r="AI54">
        <v>40</v>
      </c>
      <c r="AJ54">
        <v>0.127</v>
      </c>
      <c r="AK54">
        <v>510</v>
      </c>
      <c r="AL54">
        <f t="shared" si="2"/>
        <v>175</v>
      </c>
      <c r="AM54" s="40">
        <f t="shared" si="3"/>
        <v>0.55</v>
      </c>
      <c r="AN54" s="32">
        <f t="shared" si="4"/>
        <v>2231.4</v>
      </c>
    </row>
    <row r="55" spans="1:40" ht="12.75">
      <c r="A55" t="s">
        <v>182</v>
      </c>
      <c r="B55" t="s">
        <v>706</v>
      </c>
      <c r="C55">
        <v>55243</v>
      </c>
      <c r="D55" t="s">
        <v>724</v>
      </c>
      <c r="F55">
        <v>10.75</v>
      </c>
      <c r="G55">
        <v>215</v>
      </c>
      <c r="I55">
        <v>0.494</v>
      </c>
      <c r="J55">
        <v>0.677</v>
      </c>
      <c r="S55">
        <v>2741.4</v>
      </c>
      <c r="T55" t="s">
        <v>708</v>
      </c>
      <c r="U55" t="s">
        <v>245</v>
      </c>
      <c r="V55" t="s">
        <v>469</v>
      </c>
      <c r="W55" t="s">
        <v>709</v>
      </c>
      <c r="X55" t="s">
        <v>232</v>
      </c>
      <c r="Y55" t="s">
        <v>240</v>
      </c>
      <c r="Z55" s="53">
        <f>INDEX('[10]NY'!$X$3:$X386,MATCH(AG55,'[10]NY'!$AE$3:$AE$334,0),1)</f>
        <v>0</v>
      </c>
      <c r="AA55" t="s">
        <v>274</v>
      </c>
      <c r="AB55" t="s">
        <v>258</v>
      </c>
      <c r="AD55">
        <v>255</v>
      </c>
      <c r="AF55" t="str">
        <f t="shared" si="0"/>
        <v>55243CT2-4B</v>
      </c>
      <c r="AG55" t="str">
        <f>'[9]NY0604-GDMReport'!W55</f>
        <v>55243CT2-4B</v>
      </c>
      <c r="AH55">
        <f t="shared" si="1"/>
        <v>0</v>
      </c>
      <c r="AI55">
        <v>40</v>
      </c>
      <c r="AJ55">
        <v>0.127</v>
      </c>
      <c r="AK55">
        <v>510</v>
      </c>
      <c r="AL55">
        <f t="shared" si="2"/>
        <v>175</v>
      </c>
      <c r="AM55" s="40">
        <f t="shared" si="3"/>
        <v>0.55</v>
      </c>
      <c r="AN55" s="32">
        <f t="shared" si="4"/>
        <v>2231.4</v>
      </c>
    </row>
    <row r="56" spans="1:40" ht="12.75">
      <c r="A56" t="s">
        <v>182</v>
      </c>
      <c r="B56" t="s">
        <v>706</v>
      </c>
      <c r="C56">
        <v>55243</v>
      </c>
      <c r="D56" t="s">
        <v>725</v>
      </c>
      <c r="F56">
        <v>18.75</v>
      </c>
      <c r="G56">
        <v>375</v>
      </c>
      <c r="I56">
        <v>0.494</v>
      </c>
      <c r="J56">
        <v>1.181</v>
      </c>
      <c r="S56">
        <v>4781.3</v>
      </c>
      <c r="T56" t="s">
        <v>708</v>
      </c>
      <c r="U56" t="s">
        <v>245</v>
      </c>
      <c r="V56" t="s">
        <v>469</v>
      </c>
      <c r="W56" t="s">
        <v>709</v>
      </c>
      <c r="X56" t="s">
        <v>232</v>
      </c>
      <c r="Y56" t="s">
        <v>240</v>
      </c>
      <c r="Z56" s="53">
        <f>INDEX('[10]NY'!$X$3:$X387,MATCH(AG56,'[10]NY'!$AE$3:$AE$334,0),1)</f>
        <v>0</v>
      </c>
      <c r="AA56" t="s">
        <v>274</v>
      </c>
      <c r="AB56" t="s">
        <v>258</v>
      </c>
      <c r="AD56">
        <v>255</v>
      </c>
      <c r="AF56" t="str">
        <f t="shared" si="0"/>
        <v>55243CT3-1A</v>
      </c>
      <c r="AG56" t="str">
        <f>'[9]NY0604-GDMReport'!W56</f>
        <v>55243CT3-1A</v>
      </c>
      <c r="AH56">
        <f t="shared" si="1"/>
        <v>0</v>
      </c>
      <c r="AI56">
        <v>25</v>
      </c>
      <c r="AJ56">
        <v>0.08</v>
      </c>
      <c r="AK56">
        <v>318.8</v>
      </c>
      <c r="AL56">
        <f t="shared" si="2"/>
        <v>350</v>
      </c>
      <c r="AM56" s="40">
        <f t="shared" si="3"/>
        <v>1.101</v>
      </c>
      <c r="AN56" s="32">
        <f t="shared" si="4"/>
        <v>4462.5</v>
      </c>
    </row>
    <row r="57" spans="1:40" ht="12.75">
      <c r="A57" t="s">
        <v>182</v>
      </c>
      <c r="B57" t="s">
        <v>706</v>
      </c>
      <c r="C57">
        <v>55243</v>
      </c>
      <c r="D57" t="s">
        <v>726</v>
      </c>
      <c r="F57">
        <v>18.75</v>
      </c>
      <c r="G57">
        <v>375</v>
      </c>
      <c r="I57">
        <v>0.494</v>
      </c>
      <c r="J57">
        <v>1.181</v>
      </c>
      <c r="S57">
        <v>4781.3</v>
      </c>
      <c r="T57" t="s">
        <v>708</v>
      </c>
      <c r="U57" t="s">
        <v>245</v>
      </c>
      <c r="V57" t="s">
        <v>469</v>
      </c>
      <c r="W57" t="s">
        <v>709</v>
      </c>
      <c r="X57" t="s">
        <v>232</v>
      </c>
      <c r="Y57" t="s">
        <v>240</v>
      </c>
      <c r="Z57" s="53">
        <f>INDEX('[10]NY'!$X$3:$X388,MATCH(AG57,'[10]NY'!$AE$3:$AE$334,0),1)</f>
        <v>0</v>
      </c>
      <c r="AA57" t="s">
        <v>274</v>
      </c>
      <c r="AB57" t="s">
        <v>258</v>
      </c>
      <c r="AD57">
        <v>255</v>
      </c>
      <c r="AF57" t="str">
        <f t="shared" si="0"/>
        <v>55243CT3-1B</v>
      </c>
      <c r="AG57" t="str">
        <f>'[9]NY0604-GDMReport'!W57</f>
        <v>55243CT3-1B</v>
      </c>
      <c r="AH57">
        <f t="shared" si="1"/>
        <v>0</v>
      </c>
      <c r="AI57">
        <v>25</v>
      </c>
      <c r="AJ57">
        <v>0.08</v>
      </c>
      <c r="AK57">
        <v>318.8</v>
      </c>
      <c r="AL57">
        <f t="shared" si="2"/>
        <v>350</v>
      </c>
      <c r="AM57" s="40">
        <f t="shared" si="3"/>
        <v>1.101</v>
      </c>
      <c r="AN57" s="32">
        <f t="shared" si="4"/>
        <v>4462.5</v>
      </c>
    </row>
    <row r="58" spans="1:40" ht="12.75">
      <c r="A58" t="s">
        <v>182</v>
      </c>
      <c r="B58" t="s">
        <v>706</v>
      </c>
      <c r="C58">
        <v>55243</v>
      </c>
      <c r="D58" t="s">
        <v>727</v>
      </c>
      <c r="F58">
        <v>14.5</v>
      </c>
      <c r="G58">
        <v>290</v>
      </c>
      <c r="I58">
        <v>0.494</v>
      </c>
      <c r="J58">
        <v>0.914</v>
      </c>
      <c r="S58">
        <v>3697.5</v>
      </c>
      <c r="T58" t="s">
        <v>708</v>
      </c>
      <c r="U58" t="s">
        <v>245</v>
      </c>
      <c r="V58" t="s">
        <v>469</v>
      </c>
      <c r="W58" t="s">
        <v>709</v>
      </c>
      <c r="X58" t="s">
        <v>232</v>
      </c>
      <c r="Y58" t="s">
        <v>240</v>
      </c>
      <c r="Z58" s="53">
        <f>INDEX('[10]NY'!$X$3:$X389,MATCH(AG58,'[10]NY'!$AE$3:$AE$334,0),1)</f>
        <v>0</v>
      </c>
      <c r="AA58" t="s">
        <v>274</v>
      </c>
      <c r="AB58" t="s">
        <v>258</v>
      </c>
      <c r="AD58">
        <v>255</v>
      </c>
      <c r="AF58" t="str">
        <f t="shared" si="0"/>
        <v>55243CT3-2A</v>
      </c>
      <c r="AG58" t="str">
        <f>'[9]NY0604-GDMReport'!W58</f>
        <v>55243CT3-2A</v>
      </c>
      <c r="AH58">
        <f t="shared" si="1"/>
        <v>0</v>
      </c>
      <c r="AI58">
        <v>25</v>
      </c>
      <c r="AJ58">
        <v>0.08</v>
      </c>
      <c r="AK58">
        <v>318.8</v>
      </c>
      <c r="AL58">
        <f t="shared" si="2"/>
        <v>265</v>
      </c>
      <c r="AM58" s="40">
        <f t="shared" si="3"/>
        <v>0.8340000000000001</v>
      </c>
      <c r="AN58" s="32">
        <f t="shared" si="4"/>
        <v>3378.7</v>
      </c>
    </row>
    <row r="59" spans="1:40" ht="12.75">
      <c r="A59" t="s">
        <v>182</v>
      </c>
      <c r="B59" t="s">
        <v>706</v>
      </c>
      <c r="C59">
        <v>55243</v>
      </c>
      <c r="D59" t="s">
        <v>728</v>
      </c>
      <c r="F59">
        <v>14.5</v>
      </c>
      <c r="G59">
        <v>290</v>
      </c>
      <c r="I59">
        <v>0.494</v>
      </c>
      <c r="J59">
        <v>0.914</v>
      </c>
      <c r="S59">
        <v>3697.5</v>
      </c>
      <c r="T59" t="s">
        <v>708</v>
      </c>
      <c r="U59" t="s">
        <v>245</v>
      </c>
      <c r="V59" t="s">
        <v>469</v>
      </c>
      <c r="W59" t="s">
        <v>709</v>
      </c>
      <c r="X59" t="s">
        <v>232</v>
      </c>
      <c r="Y59" t="s">
        <v>240</v>
      </c>
      <c r="Z59" s="53">
        <f>INDEX('[10]NY'!$X$3:$X390,MATCH(AG59,'[10]NY'!$AE$3:$AE$334,0),1)</f>
        <v>0</v>
      </c>
      <c r="AA59" t="s">
        <v>274</v>
      </c>
      <c r="AB59" t="s">
        <v>258</v>
      </c>
      <c r="AD59">
        <v>255</v>
      </c>
      <c r="AF59" t="str">
        <f t="shared" si="0"/>
        <v>55243CT3-2B</v>
      </c>
      <c r="AG59" t="str">
        <f>'[9]NY0604-GDMReport'!W59</f>
        <v>55243CT3-2B</v>
      </c>
      <c r="AH59">
        <f t="shared" si="1"/>
        <v>0</v>
      </c>
      <c r="AI59">
        <v>25</v>
      </c>
      <c r="AJ59">
        <v>0.08</v>
      </c>
      <c r="AK59">
        <v>318.8</v>
      </c>
      <c r="AL59">
        <f t="shared" si="2"/>
        <v>265</v>
      </c>
      <c r="AM59" s="40">
        <f t="shared" si="3"/>
        <v>0.8340000000000001</v>
      </c>
      <c r="AN59" s="32">
        <f t="shared" si="4"/>
        <v>3378.7</v>
      </c>
    </row>
    <row r="60" spans="1:40" ht="12.75">
      <c r="A60" t="s">
        <v>182</v>
      </c>
      <c r="B60" t="s">
        <v>706</v>
      </c>
      <c r="C60">
        <v>55243</v>
      </c>
      <c r="D60" t="s">
        <v>729</v>
      </c>
      <c r="F60">
        <v>18</v>
      </c>
      <c r="G60">
        <v>360</v>
      </c>
      <c r="I60">
        <v>0.494</v>
      </c>
      <c r="J60">
        <v>1.134</v>
      </c>
      <c r="S60">
        <v>4590.1</v>
      </c>
      <c r="T60" t="s">
        <v>708</v>
      </c>
      <c r="U60" t="s">
        <v>245</v>
      </c>
      <c r="V60" t="s">
        <v>469</v>
      </c>
      <c r="W60" t="s">
        <v>709</v>
      </c>
      <c r="X60" t="s">
        <v>232</v>
      </c>
      <c r="Y60" t="s">
        <v>240</v>
      </c>
      <c r="Z60" s="53">
        <f>INDEX('[10]NY'!$X$3:$X391,MATCH(AG60,'[10]NY'!$AE$3:$AE$334,0),1)</f>
        <v>0</v>
      </c>
      <c r="AA60" t="s">
        <v>274</v>
      </c>
      <c r="AB60" t="s">
        <v>258</v>
      </c>
      <c r="AD60">
        <v>255</v>
      </c>
      <c r="AF60" t="str">
        <f t="shared" si="0"/>
        <v>55243CT3-3A</v>
      </c>
      <c r="AG60" t="str">
        <f>'[9]NY0604-GDMReport'!W60</f>
        <v>55243CT3-3A</v>
      </c>
      <c r="AH60">
        <f t="shared" si="1"/>
        <v>0</v>
      </c>
      <c r="AI60">
        <v>25</v>
      </c>
      <c r="AJ60">
        <v>0.08</v>
      </c>
      <c r="AK60">
        <v>318.8</v>
      </c>
      <c r="AL60">
        <f t="shared" si="2"/>
        <v>335</v>
      </c>
      <c r="AM60" s="40">
        <f t="shared" si="3"/>
        <v>1.0539999999999998</v>
      </c>
      <c r="AN60" s="32">
        <f t="shared" si="4"/>
        <v>4271.3</v>
      </c>
    </row>
    <row r="61" spans="1:40" ht="12.75">
      <c r="A61" t="s">
        <v>182</v>
      </c>
      <c r="B61" t="s">
        <v>706</v>
      </c>
      <c r="C61">
        <v>55243</v>
      </c>
      <c r="D61" t="s">
        <v>730</v>
      </c>
      <c r="F61">
        <v>18</v>
      </c>
      <c r="G61">
        <v>360</v>
      </c>
      <c r="I61">
        <v>0.494</v>
      </c>
      <c r="J61">
        <v>1.134</v>
      </c>
      <c r="S61">
        <v>4590.1</v>
      </c>
      <c r="T61" t="s">
        <v>708</v>
      </c>
      <c r="U61" t="s">
        <v>245</v>
      </c>
      <c r="V61" t="s">
        <v>469</v>
      </c>
      <c r="W61" t="s">
        <v>709</v>
      </c>
      <c r="X61" t="s">
        <v>232</v>
      </c>
      <c r="Y61" t="s">
        <v>240</v>
      </c>
      <c r="Z61" s="53">
        <f>INDEX('[10]NY'!$X$3:$X392,MATCH(AG61,'[10]NY'!$AE$3:$AE$334,0),1)</f>
        <v>0</v>
      </c>
      <c r="AA61" t="s">
        <v>274</v>
      </c>
      <c r="AB61" t="s">
        <v>258</v>
      </c>
      <c r="AD61">
        <v>255</v>
      </c>
      <c r="AF61" t="str">
        <f t="shared" si="0"/>
        <v>55243CT3-3B</v>
      </c>
      <c r="AG61" t="str">
        <f>'[9]NY0604-GDMReport'!W61</f>
        <v>55243CT3-3B</v>
      </c>
      <c r="AH61">
        <f t="shared" si="1"/>
        <v>0</v>
      </c>
      <c r="AI61">
        <v>25</v>
      </c>
      <c r="AJ61">
        <v>0.08</v>
      </c>
      <c r="AK61">
        <v>318.8</v>
      </c>
      <c r="AL61">
        <f t="shared" si="2"/>
        <v>335</v>
      </c>
      <c r="AM61" s="40">
        <f t="shared" si="3"/>
        <v>1.0539999999999998</v>
      </c>
      <c r="AN61" s="32">
        <f t="shared" si="4"/>
        <v>4271.3</v>
      </c>
    </row>
    <row r="62" spans="1:40" ht="12.75">
      <c r="A62" t="s">
        <v>182</v>
      </c>
      <c r="B62" t="s">
        <v>706</v>
      </c>
      <c r="C62">
        <v>55243</v>
      </c>
      <c r="D62" t="s">
        <v>731</v>
      </c>
      <c r="F62">
        <v>13.75</v>
      </c>
      <c r="G62">
        <v>275</v>
      </c>
      <c r="I62">
        <v>0.539</v>
      </c>
      <c r="J62">
        <v>0.945</v>
      </c>
      <c r="S62">
        <v>3506.3</v>
      </c>
      <c r="T62" t="s">
        <v>708</v>
      </c>
      <c r="U62" t="s">
        <v>245</v>
      </c>
      <c r="V62" t="s">
        <v>469</v>
      </c>
      <c r="W62" t="s">
        <v>709</v>
      </c>
      <c r="X62" t="s">
        <v>232</v>
      </c>
      <c r="Y62" t="s">
        <v>240</v>
      </c>
      <c r="Z62" s="53">
        <f>INDEX('[10]NY'!$X$3:$X393,MATCH(AG62,'[10]NY'!$AE$3:$AE$334,0),1)</f>
        <v>0</v>
      </c>
      <c r="AA62" t="s">
        <v>274</v>
      </c>
      <c r="AB62" t="s">
        <v>258</v>
      </c>
      <c r="AD62">
        <v>255</v>
      </c>
      <c r="AF62" t="str">
        <f t="shared" si="0"/>
        <v>55243CT3-4A</v>
      </c>
      <c r="AG62" t="str">
        <f>'[9]NY0604-GDMReport'!W62</f>
        <v>55243CT3-4A</v>
      </c>
      <c r="AH62">
        <f t="shared" si="1"/>
        <v>0</v>
      </c>
      <c r="AL62">
        <f t="shared" si="2"/>
        <v>275</v>
      </c>
      <c r="AM62" s="40">
        <f t="shared" si="3"/>
        <v>0.945</v>
      </c>
      <c r="AN62" s="32">
        <f t="shared" si="4"/>
        <v>3506.3</v>
      </c>
    </row>
    <row r="63" spans="1:40" ht="12.75">
      <c r="A63" t="s">
        <v>182</v>
      </c>
      <c r="B63" t="s">
        <v>706</v>
      </c>
      <c r="C63">
        <v>55243</v>
      </c>
      <c r="D63" t="s">
        <v>732</v>
      </c>
      <c r="F63">
        <v>13.75</v>
      </c>
      <c r="G63">
        <v>275</v>
      </c>
      <c r="I63">
        <v>0.494</v>
      </c>
      <c r="J63">
        <v>0.866</v>
      </c>
      <c r="S63">
        <v>3506.3</v>
      </c>
      <c r="T63" t="s">
        <v>708</v>
      </c>
      <c r="U63" t="s">
        <v>245</v>
      </c>
      <c r="V63" t="s">
        <v>469</v>
      </c>
      <c r="W63" t="s">
        <v>709</v>
      </c>
      <c r="X63" t="s">
        <v>232</v>
      </c>
      <c r="Y63" t="s">
        <v>240</v>
      </c>
      <c r="Z63" s="53">
        <f>INDEX('[10]NY'!$X$3:$X394,MATCH(AG63,'[10]NY'!$AE$3:$AE$334,0),1)</f>
        <v>0</v>
      </c>
      <c r="AA63" t="s">
        <v>274</v>
      </c>
      <c r="AB63" t="s">
        <v>258</v>
      </c>
      <c r="AD63">
        <v>255</v>
      </c>
      <c r="AF63" t="str">
        <f t="shared" si="0"/>
        <v>55243CT3-4B</v>
      </c>
      <c r="AG63" t="str">
        <f>'[9]NY0604-GDMReport'!W63</f>
        <v>55243CT3-4B</v>
      </c>
      <c r="AH63">
        <f t="shared" si="1"/>
        <v>0</v>
      </c>
      <c r="AL63">
        <f t="shared" si="2"/>
        <v>275</v>
      </c>
      <c r="AM63" s="40">
        <f t="shared" si="3"/>
        <v>0.866</v>
      </c>
      <c r="AN63" s="32">
        <f t="shared" si="4"/>
        <v>3506.3</v>
      </c>
    </row>
    <row r="64" spans="1:40" ht="12.75">
      <c r="A64" t="s">
        <v>182</v>
      </c>
      <c r="B64" t="s">
        <v>706</v>
      </c>
      <c r="C64">
        <v>55243</v>
      </c>
      <c r="D64" t="s">
        <v>733</v>
      </c>
      <c r="F64">
        <v>14</v>
      </c>
      <c r="G64">
        <v>280</v>
      </c>
      <c r="I64">
        <v>0.494</v>
      </c>
      <c r="J64">
        <v>0.882</v>
      </c>
      <c r="S64">
        <v>3570.2</v>
      </c>
      <c r="T64" t="s">
        <v>708</v>
      </c>
      <c r="U64" t="s">
        <v>245</v>
      </c>
      <c r="V64" t="s">
        <v>469</v>
      </c>
      <c r="W64" t="s">
        <v>709</v>
      </c>
      <c r="X64" t="s">
        <v>232</v>
      </c>
      <c r="Y64" t="s">
        <v>240</v>
      </c>
      <c r="Z64" s="53">
        <f>INDEX('[10]NY'!$X$3:$X395,MATCH(AG64,'[10]NY'!$AE$3:$AE$334,0),1)</f>
        <v>0</v>
      </c>
      <c r="AA64" t="s">
        <v>274</v>
      </c>
      <c r="AB64" t="s">
        <v>258</v>
      </c>
      <c r="AD64">
        <v>255</v>
      </c>
      <c r="AF64" t="str">
        <f t="shared" si="0"/>
        <v>55243CT4-1A</v>
      </c>
      <c r="AG64" t="str">
        <f>'[9]NY0604-GDMReport'!W64</f>
        <v>55243CT4-1A</v>
      </c>
      <c r="AH64">
        <f t="shared" si="1"/>
        <v>0</v>
      </c>
      <c r="AI64">
        <v>25</v>
      </c>
      <c r="AJ64">
        <v>0.08</v>
      </c>
      <c r="AK64">
        <v>318.8</v>
      </c>
      <c r="AL64">
        <f t="shared" si="2"/>
        <v>255</v>
      </c>
      <c r="AM64" s="40">
        <f t="shared" si="3"/>
        <v>0.802</v>
      </c>
      <c r="AN64" s="32">
        <f t="shared" si="4"/>
        <v>3251.3999999999996</v>
      </c>
    </row>
    <row r="65" spans="1:40" ht="12.75">
      <c r="A65" t="s">
        <v>182</v>
      </c>
      <c r="B65" t="s">
        <v>706</v>
      </c>
      <c r="C65">
        <v>55243</v>
      </c>
      <c r="D65" t="s">
        <v>734</v>
      </c>
      <c r="F65">
        <v>14</v>
      </c>
      <c r="G65">
        <v>280</v>
      </c>
      <c r="I65">
        <v>0.494</v>
      </c>
      <c r="J65">
        <v>0.882</v>
      </c>
      <c r="S65">
        <v>3570.2</v>
      </c>
      <c r="T65" t="s">
        <v>708</v>
      </c>
      <c r="U65" t="s">
        <v>245</v>
      </c>
      <c r="V65" t="s">
        <v>469</v>
      </c>
      <c r="W65" t="s">
        <v>709</v>
      </c>
      <c r="X65" t="s">
        <v>232</v>
      </c>
      <c r="Y65" t="s">
        <v>240</v>
      </c>
      <c r="Z65" s="53">
        <f>INDEX('[10]NY'!$X$3:$X396,MATCH(AG65,'[10]NY'!$AE$3:$AE$334,0),1)</f>
        <v>0</v>
      </c>
      <c r="AA65" t="s">
        <v>274</v>
      </c>
      <c r="AB65" t="s">
        <v>258</v>
      </c>
      <c r="AD65">
        <v>255</v>
      </c>
      <c r="AF65" t="str">
        <f t="shared" si="0"/>
        <v>55243CT4-1B</v>
      </c>
      <c r="AG65" t="str">
        <f>'[9]NY0604-GDMReport'!W65</f>
        <v>55243CT4-1B</v>
      </c>
      <c r="AH65">
        <f t="shared" si="1"/>
        <v>0</v>
      </c>
      <c r="AI65">
        <v>25</v>
      </c>
      <c r="AJ65">
        <v>0.08</v>
      </c>
      <c r="AK65">
        <v>318.8</v>
      </c>
      <c r="AL65">
        <f t="shared" si="2"/>
        <v>255</v>
      </c>
      <c r="AM65" s="40">
        <f t="shared" si="3"/>
        <v>0.802</v>
      </c>
      <c r="AN65" s="32">
        <f t="shared" si="4"/>
        <v>3251.3999999999996</v>
      </c>
    </row>
    <row r="66" spans="1:40" ht="12.75">
      <c r="A66" t="s">
        <v>182</v>
      </c>
      <c r="B66" t="s">
        <v>706</v>
      </c>
      <c r="C66">
        <v>55243</v>
      </c>
      <c r="D66" t="s">
        <v>735</v>
      </c>
      <c r="F66">
        <v>11.5</v>
      </c>
      <c r="G66">
        <v>230</v>
      </c>
      <c r="I66">
        <v>0.494</v>
      </c>
      <c r="J66">
        <v>0.725</v>
      </c>
      <c r="S66">
        <v>2932.7</v>
      </c>
      <c r="T66" t="s">
        <v>708</v>
      </c>
      <c r="U66" t="s">
        <v>245</v>
      </c>
      <c r="V66" t="s">
        <v>469</v>
      </c>
      <c r="W66" t="s">
        <v>709</v>
      </c>
      <c r="X66" t="s">
        <v>232</v>
      </c>
      <c r="Y66" t="s">
        <v>240</v>
      </c>
      <c r="Z66" s="53">
        <f>INDEX('[10]NY'!$X$3:$X397,MATCH(AG66,'[10]NY'!$AE$3:$AE$334,0),1)</f>
        <v>0</v>
      </c>
      <c r="AA66" t="s">
        <v>274</v>
      </c>
      <c r="AB66" t="s">
        <v>258</v>
      </c>
      <c r="AD66">
        <v>255</v>
      </c>
      <c r="AF66" t="str">
        <f t="shared" si="0"/>
        <v>55243CT4-2A</v>
      </c>
      <c r="AG66" t="str">
        <f>'[9]NY0604-GDMReport'!W66</f>
        <v>55243CT4-2A</v>
      </c>
      <c r="AH66">
        <f t="shared" si="1"/>
        <v>0</v>
      </c>
      <c r="AI66">
        <v>25</v>
      </c>
      <c r="AJ66">
        <v>0.084</v>
      </c>
      <c r="AK66">
        <v>318.8</v>
      </c>
      <c r="AL66">
        <f t="shared" si="2"/>
        <v>205</v>
      </c>
      <c r="AM66" s="40">
        <f t="shared" si="3"/>
        <v>0.641</v>
      </c>
      <c r="AN66" s="32">
        <f t="shared" si="4"/>
        <v>2613.8999999999996</v>
      </c>
    </row>
    <row r="67" spans="1:40" ht="12.75">
      <c r="A67" t="s">
        <v>182</v>
      </c>
      <c r="B67" t="s">
        <v>706</v>
      </c>
      <c r="C67">
        <v>55243</v>
      </c>
      <c r="D67" t="s">
        <v>736</v>
      </c>
      <c r="F67">
        <v>11.5</v>
      </c>
      <c r="G67">
        <v>230</v>
      </c>
      <c r="I67">
        <v>0.555</v>
      </c>
      <c r="J67">
        <v>0.814</v>
      </c>
      <c r="S67">
        <v>2932.7</v>
      </c>
      <c r="T67" t="s">
        <v>708</v>
      </c>
      <c r="U67" t="s">
        <v>245</v>
      </c>
      <c r="V67" t="s">
        <v>469</v>
      </c>
      <c r="W67" t="s">
        <v>709</v>
      </c>
      <c r="X67" t="s">
        <v>232</v>
      </c>
      <c r="Y67" t="s">
        <v>240</v>
      </c>
      <c r="Z67" s="53">
        <f>INDEX('[10]NY'!$X$3:$X398,MATCH(AG67,'[10]NY'!$AE$3:$AE$334,0),1)</f>
        <v>0</v>
      </c>
      <c r="AA67" t="s">
        <v>274</v>
      </c>
      <c r="AB67" t="s">
        <v>258</v>
      </c>
      <c r="AD67">
        <v>255</v>
      </c>
      <c r="AF67" t="str">
        <f aca="true" t="shared" si="5" ref="AF67:AF130">C67&amp;D67</f>
        <v>55243CT4-2B</v>
      </c>
      <c r="AG67" t="str">
        <f>'[9]NY0604-GDMReport'!W67</f>
        <v>55243CT4-2B</v>
      </c>
      <c r="AH67">
        <f aca="true" t="shared" si="6" ref="AH67:AH130">IF(AF67=AG67,)</f>
        <v>0</v>
      </c>
      <c r="AI67">
        <v>25</v>
      </c>
      <c r="AJ67">
        <v>0.084</v>
      </c>
      <c r="AK67">
        <v>318.8</v>
      </c>
      <c r="AL67">
        <f aca="true" t="shared" si="7" ref="AL67:AL130">G67-AI67</f>
        <v>205</v>
      </c>
      <c r="AM67" s="40">
        <f aca="true" t="shared" si="8" ref="AM67:AM130">J67-AJ67</f>
        <v>0.73</v>
      </c>
      <c r="AN67" s="32">
        <f aca="true" t="shared" si="9" ref="AN67:AN130">S67-AK67</f>
        <v>2613.8999999999996</v>
      </c>
    </row>
    <row r="68" spans="1:40" ht="12.75">
      <c r="A68" t="s">
        <v>182</v>
      </c>
      <c r="B68" t="s">
        <v>706</v>
      </c>
      <c r="C68">
        <v>55243</v>
      </c>
      <c r="D68" t="s">
        <v>737</v>
      </c>
      <c r="F68">
        <v>5</v>
      </c>
      <c r="G68">
        <v>100</v>
      </c>
      <c r="I68">
        <v>0.494</v>
      </c>
      <c r="J68">
        <v>0.315</v>
      </c>
      <c r="S68">
        <v>1275.1</v>
      </c>
      <c r="T68" t="s">
        <v>708</v>
      </c>
      <c r="U68" t="s">
        <v>245</v>
      </c>
      <c r="V68" t="s">
        <v>469</v>
      </c>
      <c r="W68" t="s">
        <v>709</v>
      </c>
      <c r="X68" t="s">
        <v>232</v>
      </c>
      <c r="Y68" t="s">
        <v>240</v>
      </c>
      <c r="Z68" s="53">
        <f>INDEX('[10]NY'!$X$3:$X399,MATCH(AG68,'[10]NY'!$AE$3:$AE$334,0),1)</f>
        <v>0</v>
      </c>
      <c r="AA68" t="s">
        <v>274</v>
      </c>
      <c r="AB68" t="s">
        <v>258</v>
      </c>
      <c r="AD68">
        <v>255</v>
      </c>
      <c r="AF68" t="str">
        <f t="shared" si="5"/>
        <v>55243CT4-3A</v>
      </c>
      <c r="AG68" t="str">
        <f>'[9]NY0604-GDMReport'!W68</f>
        <v>55243CT4-3A</v>
      </c>
      <c r="AH68">
        <f t="shared" si="6"/>
        <v>0</v>
      </c>
      <c r="AI68">
        <v>35</v>
      </c>
      <c r="AJ68">
        <v>0.112</v>
      </c>
      <c r="AK68">
        <v>446.3</v>
      </c>
      <c r="AL68">
        <f t="shared" si="7"/>
        <v>65</v>
      </c>
      <c r="AM68" s="40">
        <f t="shared" si="8"/>
        <v>0.203</v>
      </c>
      <c r="AN68" s="32">
        <f t="shared" si="9"/>
        <v>828.8</v>
      </c>
    </row>
    <row r="69" spans="1:40" ht="12.75">
      <c r="A69" t="s">
        <v>182</v>
      </c>
      <c r="B69" t="s">
        <v>706</v>
      </c>
      <c r="C69">
        <v>55243</v>
      </c>
      <c r="D69" t="s">
        <v>738</v>
      </c>
      <c r="F69">
        <v>5</v>
      </c>
      <c r="G69">
        <v>100</v>
      </c>
      <c r="I69">
        <v>0.494</v>
      </c>
      <c r="J69">
        <v>0.315</v>
      </c>
      <c r="S69">
        <v>1275.1</v>
      </c>
      <c r="T69" t="s">
        <v>708</v>
      </c>
      <c r="U69" t="s">
        <v>245</v>
      </c>
      <c r="V69" t="s">
        <v>469</v>
      </c>
      <c r="W69" t="s">
        <v>709</v>
      </c>
      <c r="X69" t="s">
        <v>232</v>
      </c>
      <c r="Y69" t="s">
        <v>240</v>
      </c>
      <c r="Z69" s="53">
        <f>INDEX('[10]NY'!$X$3:$X400,MATCH(AG69,'[10]NY'!$AE$3:$AE$334,0),1)</f>
        <v>0</v>
      </c>
      <c r="AA69" t="s">
        <v>274</v>
      </c>
      <c r="AB69" t="s">
        <v>258</v>
      </c>
      <c r="AD69">
        <v>255</v>
      </c>
      <c r="AF69" t="str">
        <f t="shared" si="5"/>
        <v>55243CT4-3B</v>
      </c>
      <c r="AG69" t="str">
        <f>'[9]NY0604-GDMReport'!W69</f>
        <v>55243CT4-3B</v>
      </c>
      <c r="AH69">
        <f t="shared" si="6"/>
        <v>0</v>
      </c>
      <c r="AI69">
        <v>35</v>
      </c>
      <c r="AJ69">
        <v>0.112</v>
      </c>
      <c r="AK69">
        <v>446.3</v>
      </c>
      <c r="AL69">
        <f t="shared" si="7"/>
        <v>65</v>
      </c>
      <c r="AM69" s="40">
        <f t="shared" si="8"/>
        <v>0.203</v>
      </c>
      <c r="AN69" s="32">
        <f t="shared" si="9"/>
        <v>828.8</v>
      </c>
    </row>
    <row r="70" spans="1:40" ht="12.75">
      <c r="A70" t="s">
        <v>182</v>
      </c>
      <c r="B70" t="s">
        <v>706</v>
      </c>
      <c r="C70">
        <v>55243</v>
      </c>
      <c r="D70" t="s">
        <v>739</v>
      </c>
      <c r="F70">
        <v>12</v>
      </c>
      <c r="G70">
        <v>240</v>
      </c>
      <c r="I70">
        <v>0.494</v>
      </c>
      <c r="J70">
        <v>0.756</v>
      </c>
      <c r="S70">
        <v>3060</v>
      </c>
      <c r="T70" t="s">
        <v>708</v>
      </c>
      <c r="U70" t="s">
        <v>245</v>
      </c>
      <c r="V70" t="s">
        <v>469</v>
      </c>
      <c r="W70" t="s">
        <v>709</v>
      </c>
      <c r="X70" t="s">
        <v>232</v>
      </c>
      <c r="Y70" t="s">
        <v>240</v>
      </c>
      <c r="Z70" s="53">
        <f>INDEX('[10]NY'!$X$3:$X401,MATCH(AG70,'[10]NY'!$AE$3:$AE$334,0),1)</f>
        <v>0</v>
      </c>
      <c r="AA70" t="s">
        <v>274</v>
      </c>
      <c r="AB70" t="s">
        <v>258</v>
      </c>
      <c r="AD70">
        <v>255</v>
      </c>
      <c r="AF70" t="str">
        <f t="shared" si="5"/>
        <v>55243CT4-4A</v>
      </c>
      <c r="AG70" t="str">
        <f>'[9]NY0604-GDMReport'!W70</f>
        <v>55243CT4-4A</v>
      </c>
      <c r="AH70">
        <f t="shared" si="6"/>
        <v>0</v>
      </c>
      <c r="AI70">
        <v>25</v>
      </c>
      <c r="AJ70">
        <v>0.08</v>
      </c>
      <c r="AK70">
        <v>318.8</v>
      </c>
      <c r="AL70">
        <f t="shared" si="7"/>
        <v>215</v>
      </c>
      <c r="AM70" s="40">
        <f t="shared" si="8"/>
        <v>0.676</v>
      </c>
      <c r="AN70" s="32">
        <f t="shared" si="9"/>
        <v>2741.2</v>
      </c>
    </row>
    <row r="71" spans="1:40" ht="12.75">
      <c r="A71" t="s">
        <v>182</v>
      </c>
      <c r="B71" t="s">
        <v>706</v>
      </c>
      <c r="C71">
        <v>55243</v>
      </c>
      <c r="D71" t="s">
        <v>740</v>
      </c>
      <c r="F71">
        <v>12</v>
      </c>
      <c r="G71">
        <v>240</v>
      </c>
      <c r="I71">
        <v>0.494</v>
      </c>
      <c r="J71">
        <v>0.756</v>
      </c>
      <c r="S71">
        <v>3060</v>
      </c>
      <c r="T71" t="s">
        <v>708</v>
      </c>
      <c r="U71" t="s">
        <v>245</v>
      </c>
      <c r="V71" t="s">
        <v>469</v>
      </c>
      <c r="W71" t="s">
        <v>709</v>
      </c>
      <c r="X71" t="s">
        <v>232</v>
      </c>
      <c r="Y71" t="s">
        <v>240</v>
      </c>
      <c r="Z71" s="53">
        <f>INDEX('[10]NY'!$X$3:$X402,MATCH(AG71,'[10]NY'!$AE$3:$AE$334,0),1)</f>
        <v>0</v>
      </c>
      <c r="AA71" t="s">
        <v>274</v>
      </c>
      <c r="AB71" t="s">
        <v>258</v>
      </c>
      <c r="AD71">
        <v>255</v>
      </c>
      <c r="AF71" t="str">
        <f t="shared" si="5"/>
        <v>55243CT4-4B</v>
      </c>
      <c r="AG71" t="str">
        <f>'[9]NY0604-GDMReport'!W71</f>
        <v>55243CT4-4B</v>
      </c>
      <c r="AH71">
        <f t="shared" si="6"/>
        <v>0</v>
      </c>
      <c r="AI71">
        <v>25</v>
      </c>
      <c r="AJ71">
        <v>0.08</v>
      </c>
      <c r="AK71">
        <v>318.8</v>
      </c>
      <c r="AL71">
        <f t="shared" si="7"/>
        <v>215</v>
      </c>
      <c r="AM71" s="40">
        <f t="shared" si="8"/>
        <v>0.676</v>
      </c>
      <c r="AN71" s="32">
        <f t="shared" si="9"/>
        <v>2741.2</v>
      </c>
    </row>
    <row r="72" spans="1:40" ht="12.75">
      <c r="A72" t="s">
        <v>182</v>
      </c>
      <c r="B72" t="s">
        <v>741</v>
      </c>
      <c r="C72">
        <v>8906</v>
      </c>
      <c r="D72">
        <v>20</v>
      </c>
      <c r="F72">
        <v>24</v>
      </c>
      <c r="G72">
        <v>4166</v>
      </c>
      <c r="I72">
        <v>0.127</v>
      </c>
      <c r="J72">
        <v>2.949</v>
      </c>
      <c r="S72">
        <v>46649.3</v>
      </c>
      <c r="T72" t="s">
        <v>708</v>
      </c>
      <c r="U72" t="s">
        <v>245</v>
      </c>
      <c r="V72" t="s">
        <v>469</v>
      </c>
      <c r="W72" t="s">
        <v>742</v>
      </c>
      <c r="X72" t="s">
        <v>232</v>
      </c>
      <c r="Y72" t="s">
        <v>287</v>
      </c>
      <c r="Z72" s="53" t="str">
        <f>INDEX('[10]NY'!$X$3:$X403,MATCH(AG72,'[10]NY'!$AE$3:$AE$334,0),1)</f>
        <v>LFB</v>
      </c>
      <c r="AA72" t="s">
        <v>274</v>
      </c>
      <c r="AD72">
        <v>1788</v>
      </c>
      <c r="AF72" t="str">
        <f t="shared" si="5"/>
        <v>890620</v>
      </c>
      <c r="AG72" t="str">
        <f>'[9]NY0604-GDMReport'!W72</f>
        <v>890620</v>
      </c>
      <c r="AH72">
        <f t="shared" si="6"/>
        <v>0</v>
      </c>
      <c r="AL72">
        <f t="shared" si="7"/>
        <v>4166</v>
      </c>
      <c r="AM72" s="40">
        <f t="shared" si="8"/>
        <v>2.949</v>
      </c>
      <c r="AN72" s="32">
        <f t="shared" si="9"/>
        <v>46649.3</v>
      </c>
    </row>
    <row r="73" spans="1:40" ht="12.75">
      <c r="A73" t="s">
        <v>182</v>
      </c>
      <c r="B73" t="s">
        <v>741</v>
      </c>
      <c r="C73">
        <v>8906</v>
      </c>
      <c r="D73">
        <v>30</v>
      </c>
      <c r="E73" t="s">
        <v>743</v>
      </c>
      <c r="F73">
        <v>24</v>
      </c>
      <c r="G73">
        <v>6926</v>
      </c>
      <c r="I73">
        <v>0.131</v>
      </c>
      <c r="J73">
        <v>4.958</v>
      </c>
      <c r="S73">
        <v>76019.3</v>
      </c>
      <c r="T73" t="s">
        <v>708</v>
      </c>
      <c r="U73" t="s">
        <v>245</v>
      </c>
      <c r="V73" t="s">
        <v>469</v>
      </c>
      <c r="W73" t="s">
        <v>742</v>
      </c>
      <c r="X73" t="s">
        <v>232</v>
      </c>
      <c r="Y73" t="s">
        <v>287</v>
      </c>
      <c r="Z73" s="53" t="str">
        <f>INDEX('[10]NY'!$X$3:$X404,MATCH(AG73,'[10]NY'!$AE$3:$AE$334,0),1)</f>
        <v>NCBL</v>
      </c>
      <c r="AA73" t="s">
        <v>241</v>
      </c>
      <c r="AB73" t="s">
        <v>274</v>
      </c>
      <c r="AD73">
        <v>3984</v>
      </c>
      <c r="AF73" t="str">
        <f t="shared" si="5"/>
        <v>890630</v>
      </c>
      <c r="AG73" t="str">
        <f>'[9]NY0604-GDMReport'!W73</f>
        <v>890630</v>
      </c>
      <c r="AH73">
        <f t="shared" si="6"/>
        <v>0</v>
      </c>
      <c r="AL73">
        <f t="shared" si="7"/>
        <v>6926</v>
      </c>
      <c r="AM73" s="40">
        <f t="shared" si="8"/>
        <v>4.958</v>
      </c>
      <c r="AN73" s="32">
        <f t="shared" si="9"/>
        <v>76019.3</v>
      </c>
    </row>
    <row r="74" spans="1:40" ht="12.75">
      <c r="A74" t="s">
        <v>182</v>
      </c>
      <c r="B74" t="s">
        <v>741</v>
      </c>
      <c r="C74">
        <v>8906</v>
      </c>
      <c r="D74">
        <v>40</v>
      </c>
      <c r="E74" t="s">
        <v>744</v>
      </c>
      <c r="F74">
        <v>24</v>
      </c>
      <c r="G74">
        <v>6316</v>
      </c>
      <c r="I74">
        <v>0.132</v>
      </c>
      <c r="J74">
        <v>4.411</v>
      </c>
      <c r="S74">
        <v>69399.7</v>
      </c>
      <c r="T74" t="s">
        <v>708</v>
      </c>
      <c r="U74" t="s">
        <v>245</v>
      </c>
      <c r="V74" t="s">
        <v>469</v>
      </c>
      <c r="W74" t="s">
        <v>742</v>
      </c>
      <c r="X74" t="s">
        <v>232</v>
      </c>
      <c r="Y74" t="s">
        <v>261</v>
      </c>
      <c r="Z74" s="53" t="str">
        <f>INDEX('[10]NY'!$X$3:$X405,MATCH(AG74,'[10]NY'!$AE$3:$AE$334,0),1)</f>
        <v>NCBL</v>
      </c>
      <c r="AA74" t="s">
        <v>241</v>
      </c>
      <c r="AB74" t="s">
        <v>274</v>
      </c>
      <c r="AD74">
        <v>4074</v>
      </c>
      <c r="AF74" t="str">
        <f t="shared" si="5"/>
        <v>890640</v>
      </c>
      <c r="AG74" t="str">
        <f>'[9]NY0604-GDMReport'!W74</f>
        <v>890640</v>
      </c>
      <c r="AH74">
        <f t="shared" si="6"/>
        <v>0</v>
      </c>
      <c r="AI74">
        <v>6279</v>
      </c>
      <c r="AJ74">
        <v>3.348</v>
      </c>
      <c r="AK74">
        <v>67464</v>
      </c>
      <c r="AL74">
        <f t="shared" si="7"/>
        <v>37</v>
      </c>
      <c r="AM74" s="40">
        <f t="shared" si="8"/>
        <v>1.0629999999999997</v>
      </c>
      <c r="AN74" s="32">
        <f t="shared" si="9"/>
        <v>1935.699999999997</v>
      </c>
    </row>
    <row r="75" spans="1:40" ht="12.75">
      <c r="A75" t="s">
        <v>182</v>
      </c>
      <c r="B75" t="s">
        <v>741</v>
      </c>
      <c r="C75">
        <v>8906</v>
      </c>
      <c r="D75">
        <v>50</v>
      </c>
      <c r="E75" t="s">
        <v>745</v>
      </c>
      <c r="F75">
        <v>24</v>
      </c>
      <c r="G75">
        <v>6803</v>
      </c>
      <c r="I75">
        <v>0.135</v>
      </c>
      <c r="J75">
        <v>4.557</v>
      </c>
      <c r="S75">
        <v>69558.6</v>
      </c>
      <c r="T75" t="s">
        <v>708</v>
      </c>
      <c r="U75" t="s">
        <v>245</v>
      </c>
      <c r="V75" t="s">
        <v>469</v>
      </c>
      <c r="W75" t="s">
        <v>742</v>
      </c>
      <c r="X75" t="s">
        <v>232</v>
      </c>
      <c r="Y75" t="s">
        <v>261</v>
      </c>
      <c r="Z75" s="53" t="str">
        <f>INDEX('[10]NY'!$X$3:$X406,MATCH(AG75,'[10]NY'!$AE$3:$AE$334,0),1)</f>
        <v>NCBL</v>
      </c>
      <c r="AA75" t="s">
        <v>241</v>
      </c>
      <c r="AB75" t="s">
        <v>274</v>
      </c>
      <c r="AD75">
        <v>4094</v>
      </c>
      <c r="AF75" t="str">
        <f t="shared" si="5"/>
        <v>890650</v>
      </c>
      <c r="AG75" t="str">
        <f>'[9]NY0604-GDMReport'!W75</f>
        <v>890650</v>
      </c>
      <c r="AH75">
        <f t="shared" si="6"/>
        <v>0</v>
      </c>
      <c r="AI75">
        <v>5739</v>
      </c>
      <c r="AJ75">
        <v>4.701</v>
      </c>
      <c r="AK75">
        <v>59792</v>
      </c>
      <c r="AL75">
        <f t="shared" si="7"/>
        <v>1064</v>
      </c>
      <c r="AM75" s="40">
        <f t="shared" si="8"/>
        <v>-0.14399999999999924</v>
      </c>
      <c r="AN75" s="32">
        <f t="shared" si="9"/>
        <v>9766.600000000006</v>
      </c>
    </row>
    <row r="76" spans="1:40" ht="12.75">
      <c r="A76" t="s">
        <v>182</v>
      </c>
      <c r="B76" t="s">
        <v>741</v>
      </c>
      <c r="C76">
        <v>8906</v>
      </c>
      <c r="D76" t="s">
        <v>655</v>
      </c>
      <c r="F76">
        <v>0</v>
      </c>
      <c r="T76" t="s">
        <v>708</v>
      </c>
      <c r="U76" t="s">
        <v>245</v>
      </c>
      <c r="V76" t="s">
        <v>469</v>
      </c>
      <c r="W76" t="s">
        <v>742</v>
      </c>
      <c r="X76" t="s">
        <v>232</v>
      </c>
      <c r="Y76" t="s">
        <v>240</v>
      </c>
      <c r="Z76" s="53">
        <f>INDEX('[10]NY'!$X$3:$X407,MATCH(AG76,'[10]NY'!$AE$3:$AE$334,0),1)</f>
        <v>0</v>
      </c>
      <c r="AA76" t="s">
        <v>274</v>
      </c>
      <c r="AD76">
        <v>243</v>
      </c>
      <c r="AF76" t="str">
        <f t="shared" si="5"/>
        <v>8906CT0001</v>
      </c>
      <c r="AG76" t="str">
        <f>'[9]NY0604-GDMReport'!W76</f>
        <v>8906CT0001</v>
      </c>
      <c r="AH76">
        <f t="shared" si="6"/>
        <v>0</v>
      </c>
      <c r="AL76">
        <f t="shared" si="7"/>
        <v>0</v>
      </c>
      <c r="AM76" s="40">
        <f t="shared" si="8"/>
        <v>0</v>
      </c>
      <c r="AN76" s="32">
        <f t="shared" si="9"/>
        <v>0</v>
      </c>
    </row>
    <row r="77" spans="1:40" ht="12.75">
      <c r="A77" t="s">
        <v>182</v>
      </c>
      <c r="B77" t="s">
        <v>746</v>
      </c>
      <c r="C77">
        <v>55405</v>
      </c>
      <c r="D77">
        <v>1</v>
      </c>
      <c r="F77">
        <v>0</v>
      </c>
      <c r="T77" t="s">
        <v>747</v>
      </c>
      <c r="U77" t="s">
        <v>245</v>
      </c>
      <c r="W77" t="s">
        <v>748</v>
      </c>
      <c r="X77" t="s">
        <v>232</v>
      </c>
      <c r="Y77" t="s">
        <v>251</v>
      </c>
      <c r="Z77" s="53" t="s">
        <v>749</v>
      </c>
      <c r="AA77" t="s">
        <v>274</v>
      </c>
      <c r="AB77" t="s">
        <v>258</v>
      </c>
      <c r="AC77" t="s">
        <v>281</v>
      </c>
      <c r="AD77">
        <v>2559.4</v>
      </c>
      <c r="AF77" t="str">
        <f t="shared" si="5"/>
        <v>554051</v>
      </c>
      <c r="AG77" t="str">
        <f>'[9]NY0604-GDMReport'!W77</f>
        <v>554051</v>
      </c>
      <c r="AH77">
        <f t="shared" si="6"/>
        <v>0</v>
      </c>
      <c r="AL77">
        <f t="shared" si="7"/>
        <v>0</v>
      </c>
      <c r="AM77" s="40">
        <f t="shared" si="8"/>
        <v>0</v>
      </c>
      <c r="AN77" s="32">
        <f t="shared" si="9"/>
        <v>0</v>
      </c>
    </row>
    <row r="78" spans="1:40" ht="12.75">
      <c r="A78" t="s">
        <v>182</v>
      </c>
      <c r="B78" t="s">
        <v>746</v>
      </c>
      <c r="C78">
        <v>55405</v>
      </c>
      <c r="D78">
        <v>2</v>
      </c>
      <c r="F78">
        <v>24</v>
      </c>
      <c r="G78">
        <v>7314</v>
      </c>
      <c r="I78">
        <v>0.007</v>
      </c>
      <c r="J78">
        <v>0.181</v>
      </c>
      <c r="S78">
        <v>51632.1</v>
      </c>
      <c r="T78" t="s">
        <v>747</v>
      </c>
      <c r="U78" t="s">
        <v>245</v>
      </c>
      <c r="W78" t="s">
        <v>748</v>
      </c>
      <c r="X78" t="s">
        <v>232</v>
      </c>
      <c r="Y78" t="s">
        <v>251</v>
      </c>
      <c r="Z78" s="53" t="s">
        <v>749</v>
      </c>
      <c r="AA78" t="s">
        <v>274</v>
      </c>
      <c r="AB78" t="s">
        <v>258</v>
      </c>
      <c r="AC78" t="s">
        <v>281</v>
      </c>
      <c r="AD78">
        <v>2559.4</v>
      </c>
      <c r="AF78" t="str">
        <f t="shared" si="5"/>
        <v>554052</v>
      </c>
      <c r="AG78" t="str">
        <f>'[9]NY0604-GDMReport'!W78</f>
        <v>554052</v>
      </c>
      <c r="AH78">
        <f t="shared" si="6"/>
        <v>0</v>
      </c>
      <c r="AL78">
        <f t="shared" si="7"/>
        <v>7314</v>
      </c>
      <c r="AM78" s="40">
        <f t="shared" si="8"/>
        <v>0.181</v>
      </c>
      <c r="AN78" s="32">
        <f t="shared" si="9"/>
        <v>51632.1</v>
      </c>
    </row>
    <row r="79" spans="1:40" ht="12.75">
      <c r="A79" t="s">
        <v>182</v>
      </c>
      <c r="B79" t="s">
        <v>746</v>
      </c>
      <c r="C79">
        <v>55405</v>
      </c>
      <c r="D79">
        <v>3</v>
      </c>
      <c r="F79">
        <v>24</v>
      </c>
      <c r="G79">
        <v>7348</v>
      </c>
      <c r="I79">
        <v>0.007</v>
      </c>
      <c r="J79">
        <v>0.182</v>
      </c>
      <c r="S79">
        <v>52074.5</v>
      </c>
      <c r="T79" t="s">
        <v>747</v>
      </c>
      <c r="U79" t="s">
        <v>245</v>
      </c>
      <c r="W79" t="s">
        <v>748</v>
      </c>
      <c r="X79" t="s">
        <v>232</v>
      </c>
      <c r="Y79" t="s">
        <v>251</v>
      </c>
      <c r="Z79" s="53" t="s">
        <v>749</v>
      </c>
      <c r="AA79" t="s">
        <v>274</v>
      </c>
      <c r="AB79" t="s">
        <v>258</v>
      </c>
      <c r="AC79" t="s">
        <v>281</v>
      </c>
      <c r="AD79">
        <v>2559.4</v>
      </c>
      <c r="AF79" t="str">
        <f t="shared" si="5"/>
        <v>554053</v>
      </c>
      <c r="AG79" t="str">
        <f>'[9]NY0604-GDMReport'!W79</f>
        <v>554053</v>
      </c>
      <c r="AH79">
        <f t="shared" si="6"/>
        <v>0</v>
      </c>
      <c r="AI79">
        <v>5072</v>
      </c>
      <c r="AJ79">
        <v>0.439</v>
      </c>
      <c r="AK79">
        <v>36627</v>
      </c>
      <c r="AL79">
        <f t="shared" si="7"/>
        <v>2276</v>
      </c>
      <c r="AM79" s="40">
        <f t="shared" si="8"/>
        <v>-0.257</v>
      </c>
      <c r="AN79" s="32">
        <f t="shared" si="9"/>
        <v>15447.5</v>
      </c>
    </row>
    <row r="80" spans="1:40" ht="12.75">
      <c r="A80" t="s">
        <v>182</v>
      </c>
      <c r="B80" t="s">
        <v>750</v>
      </c>
      <c r="C80">
        <v>54593</v>
      </c>
      <c r="D80">
        <v>1</v>
      </c>
      <c r="F80">
        <v>14</v>
      </c>
      <c r="G80">
        <v>501</v>
      </c>
      <c r="I80">
        <v>0.131</v>
      </c>
      <c r="J80">
        <v>0.352</v>
      </c>
      <c r="S80">
        <v>5895.7</v>
      </c>
      <c r="T80" t="s">
        <v>751</v>
      </c>
      <c r="U80" t="s">
        <v>230</v>
      </c>
      <c r="V80" t="s">
        <v>483</v>
      </c>
      <c r="W80" t="s">
        <v>752</v>
      </c>
      <c r="X80" t="s">
        <v>232</v>
      </c>
      <c r="Y80" t="s">
        <v>251</v>
      </c>
      <c r="Z80" s="53" t="s">
        <v>749</v>
      </c>
      <c r="AA80" t="s">
        <v>274</v>
      </c>
      <c r="AC80" t="s">
        <v>242</v>
      </c>
      <c r="AD80">
        <v>551</v>
      </c>
      <c r="AF80" t="str">
        <f t="shared" si="5"/>
        <v>545931</v>
      </c>
      <c r="AG80" t="str">
        <f>'[9]NY0604-GDMReport'!W80</f>
        <v>545931</v>
      </c>
      <c r="AH80">
        <f t="shared" si="6"/>
        <v>0</v>
      </c>
      <c r="AL80">
        <f t="shared" si="7"/>
        <v>501</v>
      </c>
      <c r="AM80" s="40">
        <f t="shared" si="8"/>
        <v>0.352</v>
      </c>
      <c r="AN80" s="32">
        <f t="shared" si="9"/>
        <v>5895.7</v>
      </c>
    </row>
    <row r="81" spans="1:40" ht="12.75">
      <c r="A81" t="s">
        <v>182</v>
      </c>
      <c r="B81" t="s">
        <v>753</v>
      </c>
      <c r="C81">
        <v>55699</v>
      </c>
      <c r="D81">
        <v>1</v>
      </c>
      <c r="F81">
        <v>15.15</v>
      </c>
      <c r="G81">
        <v>821</v>
      </c>
      <c r="I81">
        <v>0.008</v>
      </c>
      <c r="J81">
        <v>0.036</v>
      </c>
      <c r="S81">
        <v>8775.69</v>
      </c>
      <c r="T81" t="s">
        <v>708</v>
      </c>
      <c r="U81" t="s">
        <v>245</v>
      </c>
      <c r="V81" t="s">
        <v>469</v>
      </c>
      <c r="W81" t="s">
        <v>754</v>
      </c>
      <c r="X81" t="s">
        <v>232</v>
      </c>
      <c r="Y81" t="s">
        <v>240</v>
      </c>
      <c r="Z81" s="53">
        <f>INDEX('[10]NY'!$X$3:$X412,MATCH(AG81,'[10]NY'!$AE$3:$AE$334,0),1)</f>
        <v>0</v>
      </c>
      <c r="AA81" t="s">
        <v>274</v>
      </c>
      <c r="AC81" t="s">
        <v>755</v>
      </c>
      <c r="AD81">
        <v>625</v>
      </c>
      <c r="AF81" t="str">
        <f t="shared" si="5"/>
        <v>556991</v>
      </c>
      <c r="AG81" t="str">
        <f>'[9]NY0604-GDMReport'!W81</f>
        <v>556991</v>
      </c>
      <c r="AH81">
        <f t="shared" si="6"/>
        <v>0</v>
      </c>
      <c r="AL81">
        <f t="shared" si="7"/>
        <v>821</v>
      </c>
      <c r="AM81" s="40">
        <f t="shared" si="8"/>
        <v>0.036</v>
      </c>
      <c r="AN81" s="32">
        <f t="shared" si="9"/>
        <v>8775.69</v>
      </c>
    </row>
    <row r="82" spans="1:40" ht="12.75">
      <c r="A82" t="s">
        <v>182</v>
      </c>
      <c r="B82" t="s">
        <v>753</v>
      </c>
      <c r="C82">
        <v>55699</v>
      </c>
      <c r="D82">
        <v>2</v>
      </c>
      <c r="F82">
        <v>0</v>
      </c>
      <c r="T82" t="s">
        <v>708</v>
      </c>
      <c r="U82" t="s">
        <v>245</v>
      </c>
      <c r="V82" t="s">
        <v>469</v>
      </c>
      <c r="W82" t="s">
        <v>756</v>
      </c>
      <c r="X82" t="s">
        <v>232</v>
      </c>
      <c r="Y82" t="s">
        <v>240</v>
      </c>
      <c r="Z82" s="53">
        <v>0</v>
      </c>
      <c r="AA82" t="s">
        <v>258</v>
      </c>
      <c r="AB82" t="s">
        <v>274</v>
      </c>
      <c r="AC82" t="s">
        <v>252</v>
      </c>
      <c r="AD82">
        <v>625</v>
      </c>
      <c r="AF82" t="str">
        <f t="shared" si="5"/>
        <v>556992</v>
      </c>
      <c r="AG82" t="str">
        <f>'[9]NY0604-GDMReport'!W82</f>
        <v>556992</v>
      </c>
      <c r="AH82">
        <f t="shared" si="6"/>
        <v>0</v>
      </c>
      <c r="AL82">
        <f t="shared" si="7"/>
        <v>0</v>
      </c>
      <c r="AM82" s="40">
        <f t="shared" si="8"/>
        <v>0</v>
      </c>
      <c r="AN82" s="32">
        <f t="shared" si="9"/>
        <v>0</v>
      </c>
    </row>
    <row r="83" spans="1:40" ht="12.75">
      <c r="A83" t="s">
        <v>182</v>
      </c>
      <c r="B83" t="s">
        <v>757</v>
      </c>
      <c r="C83">
        <v>2539</v>
      </c>
      <c r="D83">
        <v>1</v>
      </c>
      <c r="F83">
        <v>0</v>
      </c>
      <c r="T83" t="s">
        <v>758</v>
      </c>
      <c r="U83" t="s">
        <v>245</v>
      </c>
      <c r="V83" t="s">
        <v>469</v>
      </c>
      <c r="W83" t="s">
        <v>759</v>
      </c>
      <c r="X83" t="s">
        <v>232</v>
      </c>
      <c r="Y83" t="s">
        <v>261</v>
      </c>
      <c r="Z83" s="53" t="str">
        <f>INDEX('[10]NY'!$X$3:$X414,MATCH(AG83,'[10]NY'!$AE$3:$AE$334,0),1)</f>
        <v>LFB</v>
      </c>
      <c r="AA83" t="s">
        <v>241</v>
      </c>
      <c r="AB83" t="s">
        <v>274</v>
      </c>
      <c r="AD83">
        <v>1110</v>
      </c>
      <c r="AF83" t="str">
        <f t="shared" si="5"/>
        <v>25391</v>
      </c>
      <c r="AG83" t="str">
        <f>'[9]NY0604-GDMReport'!W83</f>
        <v>25391</v>
      </c>
      <c r="AH83">
        <f t="shared" si="6"/>
        <v>0</v>
      </c>
      <c r="AL83">
        <f t="shared" si="7"/>
        <v>0</v>
      </c>
      <c r="AM83" s="40">
        <f t="shared" si="8"/>
        <v>0</v>
      </c>
      <c r="AN83" s="32">
        <f t="shared" si="9"/>
        <v>0</v>
      </c>
    </row>
    <row r="84" spans="1:40" ht="12.75">
      <c r="A84" t="s">
        <v>182</v>
      </c>
      <c r="B84" t="s">
        <v>757</v>
      </c>
      <c r="C84">
        <v>2539</v>
      </c>
      <c r="D84">
        <v>10001</v>
      </c>
      <c r="F84">
        <v>24</v>
      </c>
      <c r="G84">
        <v>3754</v>
      </c>
      <c r="I84">
        <v>0.006</v>
      </c>
      <c r="J84">
        <v>0.059</v>
      </c>
      <c r="S84">
        <v>18900.4</v>
      </c>
      <c r="T84" t="s">
        <v>758</v>
      </c>
      <c r="U84" t="s">
        <v>245</v>
      </c>
      <c r="V84" t="s">
        <v>469</v>
      </c>
      <c r="W84" t="s">
        <v>759</v>
      </c>
      <c r="X84" t="s">
        <v>760</v>
      </c>
      <c r="Y84" t="s">
        <v>251</v>
      </c>
      <c r="Z84" s="53" t="s">
        <v>749</v>
      </c>
      <c r="AA84" t="s">
        <v>274</v>
      </c>
      <c r="AB84" t="s">
        <v>258</v>
      </c>
      <c r="AC84" t="s">
        <v>281</v>
      </c>
      <c r="AD84">
        <v>2450</v>
      </c>
      <c r="AF84" t="str">
        <f t="shared" si="5"/>
        <v>253910001</v>
      </c>
      <c r="AG84" t="str">
        <f>'[9]NY0604-GDMReport'!W84</f>
        <v>253910001</v>
      </c>
      <c r="AH84">
        <f t="shared" si="6"/>
        <v>0</v>
      </c>
      <c r="AL84">
        <f t="shared" si="7"/>
        <v>3754</v>
      </c>
      <c r="AM84" s="40">
        <f t="shared" si="8"/>
        <v>0.059</v>
      </c>
      <c r="AN84" s="32">
        <f t="shared" si="9"/>
        <v>18900.4</v>
      </c>
    </row>
    <row r="85" spans="1:40" ht="12.75">
      <c r="A85" t="s">
        <v>182</v>
      </c>
      <c r="B85" t="s">
        <v>757</v>
      </c>
      <c r="C85">
        <v>2539</v>
      </c>
      <c r="D85">
        <v>10002</v>
      </c>
      <c r="F85">
        <v>24</v>
      </c>
      <c r="G85">
        <v>3442</v>
      </c>
      <c r="I85">
        <v>0.005</v>
      </c>
      <c r="J85">
        <v>0.046</v>
      </c>
      <c r="S85">
        <v>17736.9</v>
      </c>
      <c r="T85" t="s">
        <v>758</v>
      </c>
      <c r="U85" t="s">
        <v>245</v>
      </c>
      <c r="V85" t="s">
        <v>469</v>
      </c>
      <c r="W85" t="s">
        <v>759</v>
      </c>
      <c r="X85" t="s">
        <v>761</v>
      </c>
      <c r="Y85" t="s">
        <v>251</v>
      </c>
      <c r="Z85" s="53" t="s">
        <v>749</v>
      </c>
      <c r="AA85" t="s">
        <v>274</v>
      </c>
      <c r="AB85" t="s">
        <v>258</v>
      </c>
      <c r="AC85" t="s">
        <v>281</v>
      </c>
      <c r="AD85">
        <v>2450</v>
      </c>
      <c r="AF85" t="str">
        <f t="shared" si="5"/>
        <v>253910002</v>
      </c>
      <c r="AG85" t="str">
        <f>'[9]NY0604-GDMReport'!W85</f>
        <v>253910002</v>
      </c>
      <c r="AH85">
        <f t="shared" si="6"/>
        <v>0</v>
      </c>
      <c r="AL85">
        <f t="shared" si="7"/>
        <v>3442</v>
      </c>
      <c r="AM85" s="40">
        <f t="shared" si="8"/>
        <v>0.046</v>
      </c>
      <c r="AN85" s="32">
        <f t="shared" si="9"/>
        <v>17736.9</v>
      </c>
    </row>
    <row r="86" spans="1:40" ht="12.75">
      <c r="A86" t="s">
        <v>182</v>
      </c>
      <c r="B86" t="s">
        <v>757</v>
      </c>
      <c r="C86">
        <v>2539</v>
      </c>
      <c r="D86">
        <v>10003</v>
      </c>
      <c r="F86">
        <v>24</v>
      </c>
      <c r="G86">
        <v>3547</v>
      </c>
      <c r="I86">
        <v>0.005</v>
      </c>
      <c r="J86">
        <v>0.049</v>
      </c>
      <c r="S86">
        <v>18098.4</v>
      </c>
      <c r="T86" t="s">
        <v>758</v>
      </c>
      <c r="U86" t="s">
        <v>245</v>
      </c>
      <c r="V86" t="s">
        <v>469</v>
      </c>
      <c r="W86" t="s">
        <v>759</v>
      </c>
      <c r="X86" t="s">
        <v>762</v>
      </c>
      <c r="Y86" t="s">
        <v>251</v>
      </c>
      <c r="Z86" s="53" t="s">
        <v>749</v>
      </c>
      <c r="AA86" t="s">
        <v>274</v>
      </c>
      <c r="AB86" t="s">
        <v>258</v>
      </c>
      <c r="AC86" t="s">
        <v>281</v>
      </c>
      <c r="AD86">
        <v>2450</v>
      </c>
      <c r="AF86" t="str">
        <f t="shared" si="5"/>
        <v>253910003</v>
      </c>
      <c r="AG86" t="str">
        <f>'[9]NY0604-GDMReport'!W86</f>
        <v>253910003</v>
      </c>
      <c r="AH86">
        <f t="shared" si="6"/>
        <v>0</v>
      </c>
      <c r="AL86">
        <f t="shared" si="7"/>
        <v>3547</v>
      </c>
      <c r="AM86" s="40">
        <f t="shared" si="8"/>
        <v>0.049</v>
      </c>
      <c r="AN86" s="32">
        <f t="shared" si="9"/>
        <v>18098.4</v>
      </c>
    </row>
    <row r="87" spans="1:40" ht="12.75">
      <c r="A87" t="s">
        <v>182</v>
      </c>
      <c r="B87" t="s">
        <v>757</v>
      </c>
      <c r="C87">
        <v>2539</v>
      </c>
      <c r="D87">
        <v>2</v>
      </c>
      <c r="F87">
        <v>0</v>
      </c>
      <c r="T87" t="s">
        <v>758</v>
      </c>
      <c r="U87" t="s">
        <v>245</v>
      </c>
      <c r="V87" t="s">
        <v>469</v>
      </c>
      <c r="W87" t="s">
        <v>759</v>
      </c>
      <c r="X87" t="s">
        <v>232</v>
      </c>
      <c r="Y87" t="s">
        <v>261</v>
      </c>
      <c r="Z87" s="53" t="str">
        <f>INDEX('[10]NY'!$X$3:$X418,MATCH(AG87,'[10]NY'!$AE$3:$AE$334,0),1)</f>
        <v>LFB</v>
      </c>
      <c r="AA87" t="s">
        <v>241</v>
      </c>
      <c r="AB87" t="s">
        <v>274</v>
      </c>
      <c r="AD87">
        <v>1100</v>
      </c>
      <c r="AF87" t="str">
        <f t="shared" si="5"/>
        <v>25392</v>
      </c>
      <c r="AG87" t="str">
        <f>'[9]NY0604-GDMReport'!W87</f>
        <v>25392</v>
      </c>
      <c r="AH87">
        <f t="shared" si="6"/>
        <v>0</v>
      </c>
      <c r="AL87">
        <f t="shared" si="7"/>
        <v>0</v>
      </c>
      <c r="AM87" s="40">
        <f t="shared" si="8"/>
        <v>0</v>
      </c>
      <c r="AN87" s="32">
        <f t="shared" si="9"/>
        <v>0</v>
      </c>
    </row>
    <row r="88" spans="1:40" ht="12.75">
      <c r="A88" t="s">
        <v>182</v>
      </c>
      <c r="B88" t="s">
        <v>757</v>
      </c>
      <c r="C88">
        <v>2539</v>
      </c>
      <c r="D88">
        <v>3</v>
      </c>
      <c r="F88">
        <v>0</v>
      </c>
      <c r="T88" t="s">
        <v>758</v>
      </c>
      <c r="U88" t="s">
        <v>245</v>
      </c>
      <c r="V88" t="s">
        <v>469</v>
      </c>
      <c r="W88" t="s">
        <v>759</v>
      </c>
      <c r="X88" t="s">
        <v>232</v>
      </c>
      <c r="Y88" t="s">
        <v>261</v>
      </c>
      <c r="Z88" s="53" t="str">
        <f>INDEX('[10]NY'!$X$3:$X419,MATCH(AG88,'[10]NY'!$AE$3:$AE$334,0),1)</f>
        <v>LFB</v>
      </c>
      <c r="AA88" t="s">
        <v>241</v>
      </c>
      <c r="AB88" t="s">
        <v>274</v>
      </c>
      <c r="AD88">
        <v>1100</v>
      </c>
      <c r="AF88" t="str">
        <f t="shared" si="5"/>
        <v>25393</v>
      </c>
      <c r="AG88" t="str">
        <f>'[9]NY0604-GDMReport'!W88</f>
        <v>25393</v>
      </c>
      <c r="AH88">
        <f t="shared" si="6"/>
        <v>0</v>
      </c>
      <c r="AL88">
        <f t="shared" si="7"/>
        <v>0</v>
      </c>
      <c r="AM88" s="40">
        <f t="shared" si="8"/>
        <v>0</v>
      </c>
      <c r="AN88" s="32">
        <f t="shared" si="9"/>
        <v>0</v>
      </c>
    </row>
    <row r="89" spans="1:40" ht="12.75">
      <c r="A89" t="s">
        <v>182</v>
      </c>
      <c r="B89" t="s">
        <v>757</v>
      </c>
      <c r="C89">
        <v>2539</v>
      </c>
      <c r="D89">
        <v>4</v>
      </c>
      <c r="F89">
        <v>0</v>
      </c>
      <c r="T89" t="s">
        <v>758</v>
      </c>
      <c r="U89" t="s">
        <v>245</v>
      </c>
      <c r="V89" t="s">
        <v>469</v>
      </c>
      <c r="W89" t="s">
        <v>759</v>
      </c>
      <c r="X89" t="s">
        <v>232</v>
      </c>
      <c r="Y89" t="s">
        <v>261</v>
      </c>
      <c r="Z89" s="53" t="str">
        <f>INDEX('[10]NY'!$X$3:$X420,MATCH(AG89,'[10]NY'!$AE$3:$AE$334,0),1)</f>
        <v>LFB</v>
      </c>
      <c r="AA89" t="s">
        <v>241</v>
      </c>
      <c r="AB89" t="s">
        <v>274</v>
      </c>
      <c r="AD89">
        <v>1100</v>
      </c>
      <c r="AF89" t="str">
        <f t="shared" si="5"/>
        <v>25394</v>
      </c>
      <c r="AG89" t="str">
        <f>'[9]NY0604-GDMReport'!W89</f>
        <v>25394</v>
      </c>
      <c r="AH89">
        <f t="shared" si="6"/>
        <v>0</v>
      </c>
      <c r="AL89">
        <f t="shared" si="7"/>
        <v>0</v>
      </c>
      <c r="AM89" s="40">
        <f t="shared" si="8"/>
        <v>0</v>
      </c>
      <c r="AN89" s="32">
        <f t="shared" si="9"/>
        <v>0</v>
      </c>
    </row>
    <row r="90" spans="1:40" ht="12.75">
      <c r="A90" t="s">
        <v>182</v>
      </c>
      <c r="B90" t="s">
        <v>763</v>
      </c>
      <c r="C90">
        <v>50292</v>
      </c>
      <c r="D90" t="s">
        <v>237</v>
      </c>
      <c r="F90">
        <v>24</v>
      </c>
      <c r="G90">
        <v>750</v>
      </c>
      <c r="I90">
        <v>0.11</v>
      </c>
      <c r="J90">
        <v>0.265</v>
      </c>
      <c r="S90">
        <v>4767.3</v>
      </c>
      <c r="T90" t="s">
        <v>764</v>
      </c>
      <c r="U90" t="s">
        <v>230</v>
      </c>
      <c r="V90" t="s">
        <v>469</v>
      </c>
      <c r="W90" t="s">
        <v>765</v>
      </c>
      <c r="X90" t="s">
        <v>232</v>
      </c>
      <c r="Y90" t="s">
        <v>251</v>
      </c>
      <c r="Z90" s="53">
        <f>INDEX('[10]NY'!$X$3:$X421,MATCH(AG90,'[10]NY'!$AE$3:$AE$334,0),1)</f>
        <v>0</v>
      </c>
      <c r="AA90" t="s">
        <v>274</v>
      </c>
      <c r="AB90" t="s">
        <v>258</v>
      </c>
      <c r="AC90" t="s">
        <v>242</v>
      </c>
      <c r="AD90">
        <v>416</v>
      </c>
      <c r="AF90" t="str">
        <f t="shared" si="5"/>
        <v>50292GT1</v>
      </c>
      <c r="AG90" t="str">
        <f>'[9]NY0604-GDMReport'!W90</f>
        <v>50292GT1</v>
      </c>
      <c r="AH90">
        <f t="shared" si="6"/>
        <v>0</v>
      </c>
      <c r="AL90">
        <f t="shared" si="7"/>
        <v>750</v>
      </c>
      <c r="AM90" s="40">
        <f t="shared" si="8"/>
        <v>0.265</v>
      </c>
      <c r="AN90" s="32">
        <f t="shared" si="9"/>
        <v>4767.3</v>
      </c>
    </row>
    <row r="91" spans="1:40" ht="12.75">
      <c r="A91" t="s">
        <v>182</v>
      </c>
      <c r="B91" t="s">
        <v>763</v>
      </c>
      <c r="C91">
        <v>50292</v>
      </c>
      <c r="D91" t="s">
        <v>405</v>
      </c>
      <c r="F91">
        <v>24</v>
      </c>
      <c r="G91">
        <v>728</v>
      </c>
      <c r="I91">
        <v>0.109</v>
      </c>
      <c r="J91">
        <v>0.259</v>
      </c>
      <c r="S91">
        <v>4718.2</v>
      </c>
      <c r="T91" t="s">
        <v>764</v>
      </c>
      <c r="U91" t="s">
        <v>230</v>
      </c>
      <c r="V91" t="s">
        <v>469</v>
      </c>
      <c r="W91" t="s">
        <v>765</v>
      </c>
      <c r="X91" t="s">
        <v>232</v>
      </c>
      <c r="Y91" t="s">
        <v>251</v>
      </c>
      <c r="Z91" s="53">
        <f>INDEX('[10]NY'!$X$3:$X422,MATCH(AG91,'[10]NY'!$AE$3:$AE$334,0),1)</f>
        <v>0</v>
      </c>
      <c r="AA91" t="s">
        <v>274</v>
      </c>
      <c r="AB91" t="s">
        <v>258</v>
      </c>
      <c r="AC91" t="s">
        <v>242</v>
      </c>
      <c r="AD91">
        <v>416</v>
      </c>
      <c r="AF91" t="str">
        <f t="shared" si="5"/>
        <v>50292GT2</v>
      </c>
      <c r="AG91" t="str">
        <f>'[9]NY0604-GDMReport'!W91</f>
        <v>50292GT2</v>
      </c>
      <c r="AH91">
        <f t="shared" si="6"/>
        <v>0</v>
      </c>
      <c r="AL91">
        <f t="shared" si="7"/>
        <v>728</v>
      </c>
      <c r="AM91" s="40">
        <f t="shared" si="8"/>
        <v>0.259</v>
      </c>
      <c r="AN91" s="32">
        <f t="shared" si="9"/>
        <v>4718.2</v>
      </c>
    </row>
    <row r="92" spans="1:40" ht="12.75">
      <c r="A92" t="s">
        <v>182</v>
      </c>
      <c r="B92" t="s">
        <v>763</v>
      </c>
      <c r="C92">
        <v>50292</v>
      </c>
      <c r="D92" t="s">
        <v>413</v>
      </c>
      <c r="F92">
        <v>15.65</v>
      </c>
      <c r="G92">
        <v>720</v>
      </c>
      <c r="I92">
        <v>0.007</v>
      </c>
      <c r="J92">
        <v>0.025</v>
      </c>
      <c r="S92">
        <v>7230.183</v>
      </c>
      <c r="T92" t="s">
        <v>764</v>
      </c>
      <c r="U92" t="s">
        <v>245</v>
      </c>
      <c r="V92" t="s">
        <v>469</v>
      </c>
      <c r="W92" t="s">
        <v>766</v>
      </c>
      <c r="X92" t="s">
        <v>232</v>
      </c>
      <c r="Y92" t="s">
        <v>240</v>
      </c>
      <c r="Z92" s="53">
        <f>INDEX('[10]NY'!$X$3:$X423,MATCH(AG92,'[10]NY'!$AE$3:$AE$334,0),1)</f>
        <v>0</v>
      </c>
      <c r="AA92" t="s">
        <v>274</v>
      </c>
      <c r="AC92" t="s">
        <v>252</v>
      </c>
      <c r="AD92">
        <v>464</v>
      </c>
      <c r="AF92" t="str">
        <f t="shared" si="5"/>
        <v>50292GT3</v>
      </c>
      <c r="AG92" t="str">
        <f>'[9]NY0604-GDMReport'!W92</f>
        <v>50292GT3</v>
      </c>
      <c r="AH92">
        <f t="shared" si="6"/>
        <v>0</v>
      </c>
      <c r="AL92">
        <f t="shared" si="7"/>
        <v>720</v>
      </c>
      <c r="AM92" s="40">
        <f t="shared" si="8"/>
        <v>0.025</v>
      </c>
      <c r="AN92" s="32">
        <f t="shared" si="9"/>
        <v>7230.183</v>
      </c>
    </row>
    <row r="93" spans="1:40" ht="12.75">
      <c r="A93" t="s">
        <v>182</v>
      </c>
      <c r="B93" t="s">
        <v>763</v>
      </c>
      <c r="C93">
        <v>50292</v>
      </c>
      <c r="D93" t="s">
        <v>418</v>
      </c>
      <c r="F93">
        <v>23.98</v>
      </c>
      <c r="G93">
        <v>1760</v>
      </c>
      <c r="I93">
        <v>0.01</v>
      </c>
      <c r="J93">
        <v>0.055</v>
      </c>
      <c r="S93">
        <v>11577.45</v>
      </c>
      <c r="T93" t="s">
        <v>764</v>
      </c>
      <c r="U93" t="s">
        <v>245</v>
      </c>
      <c r="V93" t="s">
        <v>469</v>
      </c>
      <c r="W93" t="s">
        <v>767</v>
      </c>
      <c r="X93" t="s">
        <v>768</v>
      </c>
      <c r="Y93" t="s">
        <v>769</v>
      </c>
      <c r="Z93" s="53" t="s">
        <v>749</v>
      </c>
      <c r="AA93" t="s">
        <v>274</v>
      </c>
      <c r="AC93" t="s">
        <v>252</v>
      </c>
      <c r="AD93">
        <v>730</v>
      </c>
      <c r="AF93" t="str">
        <f t="shared" si="5"/>
        <v>50292GT4</v>
      </c>
      <c r="AG93" t="str">
        <f>'[9]NY0604-GDMReport'!W93</f>
        <v>50292GT4</v>
      </c>
      <c r="AH93">
        <f t="shared" si="6"/>
        <v>0</v>
      </c>
      <c r="AL93">
        <f t="shared" si="7"/>
        <v>1760</v>
      </c>
      <c r="AM93" s="40">
        <f t="shared" si="8"/>
        <v>0.055</v>
      </c>
      <c r="AN93" s="32">
        <f t="shared" si="9"/>
        <v>11577.45</v>
      </c>
    </row>
    <row r="94" spans="1:40" ht="12.75">
      <c r="A94" t="s">
        <v>182</v>
      </c>
      <c r="B94" t="s">
        <v>770</v>
      </c>
      <c r="C94">
        <v>55600</v>
      </c>
      <c r="D94">
        <v>1</v>
      </c>
      <c r="F94">
        <v>18</v>
      </c>
      <c r="G94">
        <v>599</v>
      </c>
      <c r="I94">
        <v>0.227</v>
      </c>
      <c r="J94">
        <v>0.339</v>
      </c>
      <c r="S94">
        <v>6182.6</v>
      </c>
      <c r="T94" t="s">
        <v>688</v>
      </c>
      <c r="U94" t="s">
        <v>230</v>
      </c>
      <c r="V94" t="s">
        <v>483</v>
      </c>
      <c r="W94" t="s">
        <v>771</v>
      </c>
      <c r="X94" t="s">
        <v>232</v>
      </c>
      <c r="Y94" t="s">
        <v>251</v>
      </c>
      <c r="Z94" s="53">
        <f>INDEX('[10]NY'!$X$3:$X425,MATCH(AG94,'[10]NY'!$AE$3:$AE$334,0),1)</f>
        <v>0</v>
      </c>
      <c r="AA94" t="s">
        <v>274</v>
      </c>
      <c r="AB94" t="s">
        <v>258</v>
      </c>
      <c r="AC94" t="s">
        <v>242</v>
      </c>
      <c r="AD94">
        <v>410</v>
      </c>
      <c r="AF94" t="str">
        <f t="shared" si="5"/>
        <v>556001</v>
      </c>
      <c r="AG94" t="str">
        <f>'[9]NY0604-GDMReport'!W94</f>
        <v>556001</v>
      </c>
      <c r="AH94">
        <f t="shared" si="6"/>
        <v>0</v>
      </c>
      <c r="AL94">
        <f t="shared" si="7"/>
        <v>599</v>
      </c>
      <c r="AM94" s="40">
        <f t="shared" si="8"/>
        <v>0.339</v>
      </c>
      <c r="AN94" s="32">
        <f t="shared" si="9"/>
        <v>6182.6</v>
      </c>
    </row>
    <row r="95" spans="1:40" ht="12.75">
      <c r="A95" t="s">
        <v>182</v>
      </c>
      <c r="B95" t="s">
        <v>772</v>
      </c>
      <c r="C95">
        <v>10464</v>
      </c>
      <c r="D95" t="s">
        <v>773</v>
      </c>
      <c r="E95" t="s">
        <v>774</v>
      </c>
      <c r="F95">
        <v>24</v>
      </c>
      <c r="G95">
        <v>4242</v>
      </c>
      <c r="H95">
        <v>4242</v>
      </c>
      <c r="I95">
        <v>0.145</v>
      </c>
      <c r="J95">
        <v>0.457</v>
      </c>
      <c r="S95">
        <v>6306.901</v>
      </c>
      <c r="T95" t="s">
        <v>775</v>
      </c>
      <c r="U95" t="s">
        <v>245</v>
      </c>
      <c r="V95" t="s">
        <v>483</v>
      </c>
      <c r="W95" t="s">
        <v>776</v>
      </c>
      <c r="X95" t="s">
        <v>232</v>
      </c>
      <c r="Y95" t="s">
        <v>233</v>
      </c>
      <c r="Z95" s="53" t="str">
        <f>INDEX('[10]NY'!$X$3:$X426,MATCH(AG95,'[10]NY'!$AE$3:$AE$334,0),1)</f>
        <v>CB</v>
      </c>
      <c r="AA95" t="s">
        <v>356</v>
      </c>
      <c r="AB95" t="s">
        <v>675</v>
      </c>
      <c r="AD95">
        <v>217</v>
      </c>
      <c r="AF95" t="str">
        <f t="shared" si="5"/>
        <v>10464E0001</v>
      </c>
      <c r="AG95" t="str">
        <f>'[9]NY0604-GDMReport'!W95</f>
        <v>10464E0001</v>
      </c>
      <c r="AH95">
        <f t="shared" si="6"/>
        <v>0</v>
      </c>
      <c r="AL95">
        <f t="shared" si="7"/>
        <v>4242</v>
      </c>
      <c r="AM95" s="40">
        <f t="shared" si="8"/>
        <v>0.457</v>
      </c>
      <c r="AN95" s="32">
        <f t="shared" si="9"/>
        <v>6306.901</v>
      </c>
    </row>
    <row r="96" spans="1:40" ht="12.75">
      <c r="A96" t="s">
        <v>182</v>
      </c>
      <c r="B96" t="s">
        <v>772</v>
      </c>
      <c r="C96">
        <v>10464</v>
      </c>
      <c r="D96" t="s">
        <v>777</v>
      </c>
      <c r="E96" t="s">
        <v>774</v>
      </c>
      <c r="F96">
        <v>24</v>
      </c>
      <c r="G96">
        <v>4349</v>
      </c>
      <c r="H96">
        <v>4349</v>
      </c>
      <c r="I96">
        <v>0.145</v>
      </c>
      <c r="J96">
        <v>0.468</v>
      </c>
      <c r="S96">
        <v>6459.998</v>
      </c>
      <c r="T96" t="s">
        <v>775</v>
      </c>
      <c r="U96" t="s">
        <v>245</v>
      </c>
      <c r="V96" t="s">
        <v>483</v>
      </c>
      <c r="W96" t="s">
        <v>776</v>
      </c>
      <c r="X96" t="s">
        <v>232</v>
      </c>
      <c r="Y96" t="s">
        <v>233</v>
      </c>
      <c r="Z96" s="53" t="str">
        <f>INDEX('[10]NY'!$X$3:$X427,MATCH(AG96,'[10]NY'!$AE$3:$AE$334,0),1)</f>
        <v>CB</v>
      </c>
      <c r="AA96" t="s">
        <v>356</v>
      </c>
      <c r="AB96" t="s">
        <v>675</v>
      </c>
      <c r="AD96">
        <v>217</v>
      </c>
      <c r="AF96" t="str">
        <f t="shared" si="5"/>
        <v>10464E0002</v>
      </c>
      <c r="AG96" t="str">
        <f>'[9]NY0604-GDMReport'!W96</f>
        <v>10464E0002</v>
      </c>
      <c r="AH96">
        <f t="shared" si="6"/>
        <v>0</v>
      </c>
      <c r="AL96">
        <f t="shared" si="7"/>
        <v>4349</v>
      </c>
      <c r="AM96" s="40">
        <f t="shared" si="8"/>
        <v>0.468</v>
      </c>
      <c r="AN96" s="32">
        <f t="shared" si="9"/>
        <v>6459.998</v>
      </c>
    </row>
    <row r="97" spans="1:40" ht="12.75">
      <c r="A97" t="s">
        <v>182</v>
      </c>
      <c r="B97" t="s">
        <v>772</v>
      </c>
      <c r="C97">
        <v>10464</v>
      </c>
      <c r="D97" t="s">
        <v>778</v>
      </c>
      <c r="E97" t="s">
        <v>774</v>
      </c>
      <c r="F97">
        <v>24</v>
      </c>
      <c r="G97">
        <v>4230</v>
      </c>
      <c r="H97">
        <v>4230</v>
      </c>
      <c r="I97">
        <v>0.145</v>
      </c>
      <c r="J97">
        <v>0.456</v>
      </c>
      <c r="S97">
        <v>6289.502</v>
      </c>
      <c r="T97" t="s">
        <v>775</v>
      </c>
      <c r="U97" t="s">
        <v>245</v>
      </c>
      <c r="V97" t="s">
        <v>483</v>
      </c>
      <c r="W97" t="s">
        <v>776</v>
      </c>
      <c r="X97" t="s">
        <v>232</v>
      </c>
      <c r="Y97" t="s">
        <v>233</v>
      </c>
      <c r="Z97" s="53" t="str">
        <f>INDEX('[10]NY'!$X$3:$X428,MATCH(AG97,'[10]NY'!$AE$3:$AE$334,0),1)</f>
        <v>CB</v>
      </c>
      <c r="AA97" t="s">
        <v>356</v>
      </c>
      <c r="AB97" t="s">
        <v>675</v>
      </c>
      <c r="AD97">
        <v>217</v>
      </c>
      <c r="AF97" t="str">
        <f t="shared" si="5"/>
        <v>10464E0003</v>
      </c>
      <c r="AG97" t="str">
        <f>'[9]NY0604-GDMReport'!W97</f>
        <v>10464E0003</v>
      </c>
      <c r="AH97">
        <f t="shared" si="6"/>
        <v>0</v>
      </c>
      <c r="AL97">
        <f t="shared" si="7"/>
        <v>4230</v>
      </c>
      <c r="AM97" s="40">
        <f t="shared" si="8"/>
        <v>0.456</v>
      </c>
      <c r="AN97" s="32">
        <f t="shared" si="9"/>
        <v>6289.502</v>
      </c>
    </row>
    <row r="98" spans="1:40" ht="12.75">
      <c r="A98" t="s">
        <v>182</v>
      </c>
      <c r="B98" t="s">
        <v>779</v>
      </c>
      <c r="C98">
        <v>2625</v>
      </c>
      <c r="D98">
        <v>1</v>
      </c>
      <c r="F98">
        <v>24</v>
      </c>
      <c r="G98">
        <v>9362</v>
      </c>
      <c r="I98">
        <v>0.193</v>
      </c>
      <c r="J98">
        <v>11.143</v>
      </c>
      <c r="S98">
        <v>103950.8</v>
      </c>
      <c r="T98" t="s">
        <v>780</v>
      </c>
      <c r="U98" t="s">
        <v>245</v>
      </c>
      <c r="V98" t="s">
        <v>469</v>
      </c>
      <c r="W98" t="s">
        <v>781</v>
      </c>
      <c r="X98" t="s">
        <v>232</v>
      </c>
      <c r="Y98" t="s">
        <v>261</v>
      </c>
      <c r="Z98" s="53" t="str">
        <f>INDEX('[10]NY'!$X$3:$X429,MATCH(AG98,'[10]NY'!$AE$3:$AE$334,0),1)</f>
        <v>LFB</v>
      </c>
      <c r="AA98" t="s">
        <v>271</v>
      </c>
      <c r="AB98" t="s">
        <v>274</v>
      </c>
      <c r="AC98" t="s">
        <v>669</v>
      </c>
      <c r="AD98">
        <v>7000</v>
      </c>
      <c r="AF98" t="str">
        <f t="shared" si="5"/>
        <v>26251</v>
      </c>
      <c r="AG98" t="str">
        <f>'[9]NY0604-GDMReport'!W98</f>
        <v>26251</v>
      </c>
      <c r="AH98">
        <f t="shared" si="6"/>
        <v>0</v>
      </c>
      <c r="AL98">
        <f t="shared" si="7"/>
        <v>9362</v>
      </c>
      <c r="AM98" s="40">
        <f t="shared" si="8"/>
        <v>11.143</v>
      </c>
      <c r="AN98" s="32">
        <f t="shared" si="9"/>
        <v>103950.8</v>
      </c>
    </row>
    <row r="99" spans="1:40" ht="12.75">
      <c r="A99" t="s">
        <v>182</v>
      </c>
      <c r="B99" t="s">
        <v>779</v>
      </c>
      <c r="C99">
        <v>2625</v>
      </c>
      <c r="D99">
        <v>2</v>
      </c>
      <c r="F99">
        <v>24</v>
      </c>
      <c r="G99">
        <v>7968</v>
      </c>
      <c r="I99">
        <v>0.235</v>
      </c>
      <c r="J99">
        <v>12.349</v>
      </c>
      <c r="S99">
        <v>95043.9</v>
      </c>
      <c r="T99" t="s">
        <v>780</v>
      </c>
      <c r="U99" t="s">
        <v>245</v>
      </c>
      <c r="V99" t="s">
        <v>469</v>
      </c>
      <c r="W99" t="s">
        <v>781</v>
      </c>
      <c r="X99" t="s">
        <v>232</v>
      </c>
      <c r="Y99" t="s">
        <v>287</v>
      </c>
      <c r="Z99" s="53" t="str">
        <f>INDEX('[10]NY'!$X$3:$X430,MATCH(AG99,'[10]NY'!$AE$3:$AE$334,0),1)</f>
        <v>LFB</v>
      </c>
      <c r="AA99" t="s">
        <v>271</v>
      </c>
      <c r="AB99" t="s">
        <v>274</v>
      </c>
      <c r="AC99" t="s">
        <v>288</v>
      </c>
      <c r="AD99">
        <v>7600</v>
      </c>
      <c r="AF99" t="str">
        <f t="shared" si="5"/>
        <v>26252</v>
      </c>
      <c r="AG99" t="str">
        <f>'[9]NY0604-GDMReport'!W99</f>
        <v>26252</v>
      </c>
      <c r="AH99">
        <f t="shared" si="6"/>
        <v>0</v>
      </c>
      <c r="AL99">
        <f t="shared" si="7"/>
        <v>7968</v>
      </c>
      <c r="AM99" s="40">
        <f t="shared" si="8"/>
        <v>12.349</v>
      </c>
      <c r="AN99" s="32">
        <f t="shared" si="9"/>
        <v>95043.9</v>
      </c>
    </row>
    <row r="100" spans="1:40" ht="12.75">
      <c r="A100" t="s">
        <v>182</v>
      </c>
      <c r="B100" t="s">
        <v>782</v>
      </c>
      <c r="C100">
        <v>7912</v>
      </c>
      <c r="D100" t="s">
        <v>783</v>
      </c>
      <c r="F100">
        <v>15.23</v>
      </c>
      <c r="G100">
        <v>701</v>
      </c>
      <c r="I100">
        <v>0.009</v>
      </c>
      <c r="J100">
        <v>0.027</v>
      </c>
      <c r="S100">
        <v>6856.38</v>
      </c>
      <c r="T100" t="s">
        <v>784</v>
      </c>
      <c r="U100" t="s">
        <v>245</v>
      </c>
      <c r="V100" t="s">
        <v>469</v>
      </c>
      <c r="W100" t="s">
        <v>644</v>
      </c>
      <c r="X100" t="s">
        <v>232</v>
      </c>
      <c r="Y100" t="s">
        <v>240</v>
      </c>
      <c r="Z100" s="53">
        <f>INDEX('[10]NY'!$X$3:$X431,MATCH(AG100,'[10]NY'!$AE$3:$AE$334,0),1)</f>
        <v>0</v>
      </c>
      <c r="AA100" t="s">
        <v>274</v>
      </c>
      <c r="AC100" t="s">
        <v>645</v>
      </c>
      <c r="AD100">
        <v>420</v>
      </c>
      <c r="AF100" t="str">
        <f t="shared" si="5"/>
        <v>7912BW01</v>
      </c>
      <c r="AG100" t="str">
        <f>'[9]NY0604-GDMReport'!W100</f>
        <v>7912BW01</v>
      </c>
      <c r="AH100">
        <f t="shared" si="6"/>
        <v>0</v>
      </c>
      <c r="AI100">
        <v>572</v>
      </c>
      <c r="AJ100">
        <v>0.024</v>
      </c>
      <c r="AK100">
        <v>5602.663</v>
      </c>
      <c r="AL100">
        <f t="shared" si="7"/>
        <v>129</v>
      </c>
      <c r="AM100" s="40">
        <f t="shared" si="8"/>
        <v>0.002999999999999999</v>
      </c>
      <c r="AN100" s="32">
        <f t="shared" si="9"/>
        <v>1253.7170000000006</v>
      </c>
    </row>
    <row r="101" spans="1:40" ht="12.75">
      <c r="A101" t="s">
        <v>182</v>
      </c>
      <c r="B101" t="s">
        <v>785</v>
      </c>
      <c r="C101">
        <v>54914</v>
      </c>
      <c r="D101">
        <v>1</v>
      </c>
      <c r="F101">
        <v>24</v>
      </c>
      <c r="G101">
        <v>2101</v>
      </c>
      <c r="I101">
        <v>0.006</v>
      </c>
      <c r="J101">
        <v>0.082</v>
      </c>
      <c r="S101">
        <v>27443.5</v>
      </c>
      <c r="T101" t="s">
        <v>643</v>
      </c>
      <c r="U101" t="s">
        <v>230</v>
      </c>
      <c r="V101" t="s">
        <v>483</v>
      </c>
      <c r="W101" t="s">
        <v>786</v>
      </c>
      <c r="X101" t="s">
        <v>232</v>
      </c>
      <c r="Y101" t="s">
        <v>240</v>
      </c>
      <c r="Z101" s="53">
        <f>INDEX('[10]NY'!$X$3:$X432,MATCH(AG101,'[10]NY'!$AE$3:$AE$334,0),1)</f>
        <v>0</v>
      </c>
      <c r="AA101" t="s">
        <v>274</v>
      </c>
      <c r="AB101" t="s">
        <v>258</v>
      </c>
      <c r="AC101" t="s">
        <v>645</v>
      </c>
      <c r="AD101">
        <v>1051</v>
      </c>
      <c r="AF101" t="str">
        <f t="shared" si="5"/>
        <v>549141</v>
      </c>
      <c r="AG101" t="str">
        <f>'[9]NY0604-GDMReport'!W101</f>
        <v>549141</v>
      </c>
      <c r="AH101">
        <f t="shared" si="6"/>
        <v>0</v>
      </c>
      <c r="AI101">
        <v>2186</v>
      </c>
      <c r="AJ101">
        <v>0.095</v>
      </c>
      <c r="AK101">
        <v>27733</v>
      </c>
      <c r="AL101">
        <f t="shared" si="7"/>
        <v>-85</v>
      </c>
      <c r="AM101" s="40">
        <f t="shared" si="8"/>
        <v>-0.012999999999999998</v>
      </c>
      <c r="AN101" s="32">
        <f t="shared" si="9"/>
        <v>-289.5</v>
      </c>
    </row>
    <row r="102" spans="1:40" ht="12.75">
      <c r="A102" t="s">
        <v>182</v>
      </c>
      <c r="B102" t="s">
        <v>785</v>
      </c>
      <c r="C102">
        <v>54914</v>
      </c>
      <c r="D102">
        <v>2</v>
      </c>
      <c r="F102">
        <v>24</v>
      </c>
      <c r="G102">
        <v>2144</v>
      </c>
      <c r="I102">
        <v>0.004</v>
      </c>
      <c r="J102">
        <v>0.047</v>
      </c>
      <c r="S102">
        <v>26379.4</v>
      </c>
      <c r="T102" t="s">
        <v>643</v>
      </c>
      <c r="U102" t="s">
        <v>230</v>
      </c>
      <c r="V102" t="s">
        <v>483</v>
      </c>
      <c r="W102" t="s">
        <v>786</v>
      </c>
      <c r="X102" t="s">
        <v>232</v>
      </c>
      <c r="Y102" t="s">
        <v>240</v>
      </c>
      <c r="Z102" s="53">
        <f>INDEX('[10]NY'!$X$3:$X433,MATCH(AG102,'[10]NY'!$AE$3:$AE$334,0),1)</f>
        <v>0</v>
      </c>
      <c r="AA102" t="s">
        <v>274</v>
      </c>
      <c r="AB102" t="s">
        <v>258</v>
      </c>
      <c r="AC102" t="s">
        <v>645</v>
      </c>
      <c r="AD102">
        <v>1051</v>
      </c>
      <c r="AF102" t="str">
        <f t="shared" si="5"/>
        <v>549142</v>
      </c>
      <c r="AG102" t="str">
        <f>'[9]NY0604-GDMReport'!W102</f>
        <v>549142</v>
      </c>
      <c r="AH102">
        <f t="shared" si="6"/>
        <v>0</v>
      </c>
      <c r="AI102">
        <v>2277</v>
      </c>
      <c r="AJ102">
        <v>0.097</v>
      </c>
      <c r="AK102">
        <v>26737</v>
      </c>
      <c r="AL102">
        <f t="shared" si="7"/>
        <v>-133</v>
      </c>
      <c r="AM102" s="40">
        <f t="shared" si="8"/>
        <v>-0.05</v>
      </c>
      <c r="AN102" s="32">
        <f t="shared" si="9"/>
        <v>-357.59999999999854</v>
      </c>
    </row>
    <row r="103" spans="1:40" ht="12.75">
      <c r="A103" t="s">
        <v>182</v>
      </c>
      <c r="B103" t="s">
        <v>787</v>
      </c>
      <c r="C103">
        <v>50978</v>
      </c>
      <c r="D103" t="s">
        <v>788</v>
      </c>
      <c r="F103">
        <v>16.15</v>
      </c>
      <c r="G103">
        <v>442</v>
      </c>
      <c r="I103">
        <v>0.025</v>
      </c>
      <c r="J103">
        <v>0.052</v>
      </c>
      <c r="S103">
        <v>4854.302</v>
      </c>
      <c r="T103" t="s">
        <v>789</v>
      </c>
      <c r="U103" t="s">
        <v>230</v>
      </c>
      <c r="V103" t="s">
        <v>469</v>
      </c>
      <c r="W103" t="s">
        <v>790</v>
      </c>
      <c r="X103" t="s">
        <v>232</v>
      </c>
      <c r="Y103" t="s">
        <v>251</v>
      </c>
      <c r="Z103" s="53">
        <f>INDEX('[10]NY'!$X$3:$X434,MATCH(AG103,'[10]NY'!$AE$3:$AE$334,0),1)</f>
        <v>0</v>
      </c>
      <c r="AA103" t="s">
        <v>274</v>
      </c>
      <c r="AB103" t="s">
        <v>258</v>
      </c>
      <c r="AC103" t="s">
        <v>791</v>
      </c>
      <c r="AD103">
        <v>424</v>
      </c>
      <c r="AF103" t="str">
        <f t="shared" si="5"/>
        <v>50978A</v>
      </c>
      <c r="AG103" t="str">
        <f>'[9]NY0604-GDMReport'!W103</f>
        <v>50978A</v>
      </c>
      <c r="AH103">
        <f t="shared" si="6"/>
        <v>0</v>
      </c>
      <c r="AI103">
        <v>0</v>
      </c>
      <c r="AJ103">
        <v>0</v>
      </c>
      <c r="AK103">
        <v>2.064</v>
      </c>
      <c r="AL103">
        <f t="shared" si="7"/>
        <v>442</v>
      </c>
      <c r="AM103" s="40">
        <f t="shared" si="8"/>
        <v>0.052</v>
      </c>
      <c r="AN103" s="32">
        <f t="shared" si="9"/>
        <v>4852.237999999999</v>
      </c>
    </row>
    <row r="104" spans="1:40" ht="12.75">
      <c r="A104" t="s">
        <v>182</v>
      </c>
      <c r="B104" t="s">
        <v>787</v>
      </c>
      <c r="C104">
        <v>50978</v>
      </c>
      <c r="D104" t="s">
        <v>792</v>
      </c>
      <c r="F104">
        <v>16.16</v>
      </c>
      <c r="G104">
        <v>444</v>
      </c>
      <c r="I104">
        <v>0.027</v>
      </c>
      <c r="J104">
        <v>0.063</v>
      </c>
      <c r="S104">
        <v>4903.349</v>
      </c>
      <c r="T104" t="s">
        <v>789</v>
      </c>
      <c r="U104" t="s">
        <v>230</v>
      </c>
      <c r="V104" t="s">
        <v>469</v>
      </c>
      <c r="W104" t="s">
        <v>790</v>
      </c>
      <c r="X104" t="s">
        <v>232</v>
      </c>
      <c r="Y104" t="s">
        <v>251</v>
      </c>
      <c r="Z104" s="53">
        <f>INDEX('[10]NY'!$X$3:$X435,MATCH(AG104,'[10]NY'!$AE$3:$AE$334,0),1)</f>
        <v>0</v>
      </c>
      <c r="AA104" t="s">
        <v>274</v>
      </c>
      <c r="AB104" t="s">
        <v>258</v>
      </c>
      <c r="AC104" t="s">
        <v>791</v>
      </c>
      <c r="AD104">
        <v>424</v>
      </c>
      <c r="AF104" t="str">
        <f t="shared" si="5"/>
        <v>50978B</v>
      </c>
      <c r="AG104" t="str">
        <f>'[9]NY0604-GDMReport'!W104</f>
        <v>50978B</v>
      </c>
      <c r="AH104">
        <f t="shared" si="6"/>
        <v>0</v>
      </c>
      <c r="AL104">
        <f t="shared" si="7"/>
        <v>444</v>
      </c>
      <c r="AM104" s="40">
        <f t="shared" si="8"/>
        <v>0.063</v>
      </c>
      <c r="AN104" s="32">
        <f t="shared" si="9"/>
        <v>4903.349</v>
      </c>
    </row>
    <row r="105" spans="1:40" ht="12.75">
      <c r="A105" t="s">
        <v>182</v>
      </c>
      <c r="B105" t="s">
        <v>793</v>
      </c>
      <c r="C105">
        <v>10620</v>
      </c>
      <c r="D105">
        <v>1</v>
      </c>
      <c r="F105">
        <v>12.05</v>
      </c>
      <c r="G105">
        <v>540</v>
      </c>
      <c r="I105">
        <v>0.137</v>
      </c>
      <c r="J105">
        <v>0.308</v>
      </c>
      <c r="S105">
        <v>4638.205</v>
      </c>
      <c r="T105" t="s">
        <v>775</v>
      </c>
      <c r="U105" t="s">
        <v>230</v>
      </c>
      <c r="V105" t="s">
        <v>483</v>
      </c>
      <c r="W105" t="s">
        <v>794</v>
      </c>
      <c r="X105" t="s">
        <v>232</v>
      </c>
      <c r="Y105" t="s">
        <v>251</v>
      </c>
      <c r="Z105" s="53">
        <f>INDEX('[10]NY'!$X$3:$X436,MATCH(AG105,'[10]NY'!$AE$3:$AE$334,0),1)</f>
        <v>0</v>
      </c>
      <c r="AA105" t="s">
        <v>274</v>
      </c>
      <c r="AB105" t="s">
        <v>258</v>
      </c>
      <c r="AC105" t="s">
        <v>242</v>
      </c>
      <c r="AD105">
        <v>583</v>
      </c>
      <c r="AF105" t="str">
        <f t="shared" si="5"/>
        <v>106201</v>
      </c>
      <c r="AG105" t="str">
        <f>'[9]NY0604-GDMReport'!W105</f>
        <v>106201</v>
      </c>
      <c r="AH105">
        <f t="shared" si="6"/>
        <v>0</v>
      </c>
      <c r="AL105">
        <f t="shared" si="7"/>
        <v>540</v>
      </c>
      <c r="AM105" s="40">
        <f t="shared" si="8"/>
        <v>0.308</v>
      </c>
      <c r="AN105" s="32">
        <f t="shared" si="9"/>
        <v>4638.205</v>
      </c>
    </row>
    <row r="106" spans="1:40" ht="12.75">
      <c r="A106" t="s">
        <v>182</v>
      </c>
      <c r="B106" t="s">
        <v>795</v>
      </c>
      <c r="C106">
        <v>2491</v>
      </c>
      <c r="D106">
        <v>1</v>
      </c>
      <c r="F106">
        <v>24</v>
      </c>
      <c r="G106">
        <v>13176</v>
      </c>
      <c r="I106">
        <v>0.147</v>
      </c>
      <c r="J106">
        <v>11.495</v>
      </c>
      <c r="S106">
        <v>134070.5</v>
      </c>
      <c r="T106" t="s">
        <v>708</v>
      </c>
      <c r="U106" t="s">
        <v>245</v>
      </c>
      <c r="V106" t="s">
        <v>469</v>
      </c>
      <c r="W106" t="s">
        <v>644</v>
      </c>
      <c r="X106" t="s">
        <v>232</v>
      </c>
      <c r="Y106" t="s">
        <v>287</v>
      </c>
      <c r="Z106" s="53" t="str">
        <f>INDEX('[10]NY'!$X$3:$X437,MATCH(AG106,'[10]NY'!$AE$3:$AE$334,0),1)</f>
        <v>NCBL</v>
      </c>
      <c r="AA106" t="s">
        <v>258</v>
      </c>
      <c r="AB106" t="s">
        <v>274</v>
      </c>
      <c r="AC106" t="s">
        <v>359</v>
      </c>
      <c r="AD106">
        <v>8266</v>
      </c>
      <c r="AF106" t="str">
        <f t="shared" si="5"/>
        <v>24911</v>
      </c>
      <c r="AG106" t="str">
        <f>'[9]NY0604-GDMReport'!W106</f>
        <v>24911</v>
      </c>
      <c r="AH106">
        <f t="shared" si="6"/>
        <v>0</v>
      </c>
      <c r="AL106">
        <f t="shared" si="7"/>
        <v>13176</v>
      </c>
      <c r="AM106" s="40">
        <f t="shared" si="8"/>
        <v>11.495</v>
      </c>
      <c r="AN106" s="32">
        <f t="shared" si="9"/>
        <v>134070.5</v>
      </c>
    </row>
    <row r="107" spans="1:40" ht="12.75">
      <c r="A107" t="s">
        <v>182</v>
      </c>
      <c r="B107" t="s">
        <v>796</v>
      </c>
      <c r="C107">
        <v>2554</v>
      </c>
      <c r="D107">
        <v>1</v>
      </c>
      <c r="F107">
        <v>24</v>
      </c>
      <c r="G107">
        <v>1906</v>
      </c>
      <c r="I107">
        <v>0.162</v>
      </c>
      <c r="J107">
        <v>1.92</v>
      </c>
      <c r="S107">
        <v>23695</v>
      </c>
      <c r="T107" t="s">
        <v>797</v>
      </c>
      <c r="U107" t="s">
        <v>245</v>
      </c>
      <c r="V107" t="s">
        <v>469</v>
      </c>
      <c r="W107" t="s">
        <v>798</v>
      </c>
      <c r="X107" t="s">
        <v>232</v>
      </c>
      <c r="Y107" t="s">
        <v>261</v>
      </c>
      <c r="Z107" s="53" t="str">
        <f>INDEX('[10]NY'!$X$3:$X438,MATCH(AG107,'[10]NY'!$AE$3:$AE$334,0),1)</f>
        <v>CB</v>
      </c>
      <c r="AA107" t="s">
        <v>356</v>
      </c>
      <c r="AC107" t="s">
        <v>669</v>
      </c>
      <c r="AD107">
        <v>895</v>
      </c>
      <c r="AF107" t="str">
        <f t="shared" si="5"/>
        <v>25541</v>
      </c>
      <c r="AG107" t="str">
        <f>'[9]NY0604-GDMReport'!W107</f>
        <v>25541</v>
      </c>
      <c r="AH107">
        <f t="shared" si="6"/>
        <v>0</v>
      </c>
      <c r="AI107">
        <v>1825</v>
      </c>
      <c r="AJ107">
        <v>2.019</v>
      </c>
      <c r="AK107">
        <v>22945.1</v>
      </c>
      <c r="AL107">
        <f t="shared" si="7"/>
        <v>81</v>
      </c>
      <c r="AM107" s="40">
        <f t="shared" si="8"/>
        <v>-0.0990000000000002</v>
      </c>
      <c r="AN107" s="32">
        <f t="shared" si="9"/>
        <v>749.9000000000015</v>
      </c>
    </row>
    <row r="108" spans="1:40" ht="12.75">
      <c r="A108" t="s">
        <v>182</v>
      </c>
      <c r="B108" t="s">
        <v>796</v>
      </c>
      <c r="C108">
        <v>2554</v>
      </c>
      <c r="D108">
        <v>2</v>
      </c>
      <c r="F108">
        <v>24</v>
      </c>
      <c r="G108">
        <v>1784</v>
      </c>
      <c r="I108">
        <v>0.183</v>
      </c>
      <c r="J108">
        <v>2.053</v>
      </c>
      <c r="S108">
        <v>22471.7</v>
      </c>
      <c r="T108" t="s">
        <v>797</v>
      </c>
      <c r="U108" t="s">
        <v>245</v>
      </c>
      <c r="V108" t="s">
        <v>469</v>
      </c>
      <c r="W108" t="s">
        <v>798</v>
      </c>
      <c r="X108" t="s">
        <v>232</v>
      </c>
      <c r="Y108" t="s">
        <v>261</v>
      </c>
      <c r="Z108" s="53" t="str">
        <f>INDEX('[10]NY'!$X$3:$X439,MATCH(AG108,'[10]NY'!$AE$3:$AE$334,0),1)</f>
        <v>CB</v>
      </c>
      <c r="AA108" t="s">
        <v>356</v>
      </c>
      <c r="AC108" t="s">
        <v>669</v>
      </c>
      <c r="AD108">
        <v>950</v>
      </c>
      <c r="AF108" t="str">
        <f t="shared" si="5"/>
        <v>25542</v>
      </c>
      <c r="AG108" t="str">
        <f>'[9]NY0604-GDMReport'!W108</f>
        <v>25542</v>
      </c>
      <c r="AH108">
        <f t="shared" si="6"/>
        <v>0</v>
      </c>
      <c r="AI108">
        <v>1775</v>
      </c>
      <c r="AJ108">
        <v>2.153</v>
      </c>
      <c r="AK108">
        <v>22997</v>
      </c>
      <c r="AL108">
        <f t="shared" si="7"/>
        <v>9</v>
      </c>
      <c r="AM108" s="40">
        <f t="shared" si="8"/>
        <v>-0.10000000000000009</v>
      </c>
      <c r="AN108" s="32">
        <f t="shared" si="9"/>
        <v>-525.2999999999993</v>
      </c>
    </row>
    <row r="109" spans="1:40" ht="12.75">
      <c r="A109" t="s">
        <v>182</v>
      </c>
      <c r="B109" t="s">
        <v>796</v>
      </c>
      <c r="C109">
        <v>2554</v>
      </c>
      <c r="D109">
        <v>3</v>
      </c>
      <c r="E109" t="s">
        <v>799</v>
      </c>
      <c r="F109">
        <v>24</v>
      </c>
      <c r="G109">
        <v>4543</v>
      </c>
      <c r="I109">
        <v>0.205</v>
      </c>
      <c r="J109">
        <v>3.759</v>
      </c>
      <c r="S109">
        <v>38947.948</v>
      </c>
      <c r="T109" t="s">
        <v>797</v>
      </c>
      <c r="U109" t="s">
        <v>245</v>
      </c>
      <c r="V109" t="s">
        <v>469</v>
      </c>
      <c r="W109" t="s">
        <v>798</v>
      </c>
      <c r="X109" t="s">
        <v>232</v>
      </c>
      <c r="Y109" t="s">
        <v>261</v>
      </c>
      <c r="Z109" s="53" t="str">
        <f>INDEX('[10]NY'!$X$3:$X440,MATCH(AG109,'[10]NY'!$AE$3:$AE$334,0),1)</f>
        <v>CB</v>
      </c>
      <c r="AA109" t="s">
        <v>356</v>
      </c>
      <c r="AC109" t="s">
        <v>263</v>
      </c>
      <c r="AD109">
        <v>1834</v>
      </c>
      <c r="AF109" t="str">
        <f t="shared" si="5"/>
        <v>25543</v>
      </c>
      <c r="AG109" t="str">
        <f>'[9]NY0604-GDMReport'!W109</f>
        <v>25543</v>
      </c>
      <c r="AH109">
        <f t="shared" si="6"/>
        <v>0</v>
      </c>
      <c r="AL109">
        <f t="shared" si="7"/>
        <v>4543</v>
      </c>
      <c r="AM109" s="40">
        <f t="shared" si="8"/>
        <v>3.759</v>
      </c>
      <c r="AN109" s="32">
        <f t="shared" si="9"/>
        <v>38947.948</v>
      </c>
    </row>
    <row r="110" spans="1:40" ht="12.75">
      <c r="A110" t="s">
        <v>182</v>
      </c>
      <c r="B110" t="s">
        <v>796</v>
      </c>
      <c r="C110">
        <v>2554</v>
      </c>
      <c r="D110">
        <v>4</v>
      </c>
      <c r="E110" t="s">
        <v>799</v>
      </c>
      <c r="F110">
        <v>24</v>
      </c>
      <c r="G110">
        <v>4262</v>
      </c>
      <c r="I110">
        <v>0.205</v>
      </c>
      <c r="J110">
        <v>3.527</v>
      </c>
      <c r="S110">
        <v>36538.152</v>
      </c>
      <c r="T110" t="s">
        <v>797</v>
      </c>
      <c r="U110" t="s">
        <v>245</v>
      </c>
      <c r="V110" t="s">
        <v>469</v>
      </c>
      <c r="W110" t="s">
        <v>798</v>
      </c>
      <c r="X110" t="s">
        <v>232</v>
      </c>
      <c r="Y110" t="s">
        <v>261</v>
      </c>
      <c r="Z110" s="53" t="str">
        <f>INDEX('[10]NY'!$X$3:$X441,MATCH(AG110,'[10]NY'!$AE$3:$AE$334,0),1)</f>
        <v>CB</v>
      </c>
      <c r="AA110" t="s">
        <v>356</v>
      </c>
      <c r="AC110" t="s">
        <v>263</v>
      </c>
      <c r="AD110">
        <v>1834</v>
      </c>
      <c r="AF110" t="str">
        <f t="shared" si="5"/>
        <v>25544</v>
      </c>
      <c r="AG110" t="str">
        <f>'[9]NY0604-GDMReport'!W110</f>
        <v>25544</v>
      </c>
      <c r="AH110">
        <f t="shared" si="6"/>
        <v>0</v>
      </c>
      <c r="AI110">
        <v>3996</v>
      </c>
      <c r="AJ110">
        <v>3.274</v>
      </c>
      <c r="AK110">
        <v>43728.3</v>
      </c>
      <c r="AL110">
        <f t="shared" si="7"/>
        <v>266</v>
      </c>
      <c r="AM110" s="40">
        <f t="shared" si="8"/>
        <v>0.2530000000000001</v>
      </c>
      <c r="AN110" s="32">
        <f t="shared" si="9"/>
        <v>-7190.148000000001</v>
      </c>
    </row>
    <row r="111" spans="1:40" ht="12.75">
      <c r="A111" t="s">
        <v>182</v>
      </c>
      <c r="B111" t="s">
        <v>800</v>
      </c>
      <c r="C111">
        <v>2480</v>
      </c>
      <c r="D111">
        <v>1</v>
      </c>
      <c r="F111">
        <v>18.25</v>
      </c>
      <c r="G111">
        <v>985</v>
      </c>
      <c r="I111">
        <v>0.209</v>
      </c>
      <c r="J111">
        <v>1.386</v>
      </c>
      <c r="S111">
        <v>12937.75</v>
      </c>
      <c r="T111" t="s">
        <v>801</v>
      </c>
      <c r="U111" t="s">
        <v>245</v>
      </c>
      <c r="V111" t="s">
        <v>469</v>
      </c>
      <c r="W111" t="s">
        <v>802</v>
      </c>
      <c r="X111" t="s">
        <v>232</v>
      </c>
      <c r="Y111" t="s">
        <v>261</v>
      </c>
      <c r="Z111" s="53" t="str">
        <f>INDEX('[10]NY'!$X$3:$X442,MATCH(AG111,'[10]NY'!$AE$3:$AE$334,0),1)</f>
        <v>LFB</v>
      </c>
      <c r="AA111" t="s">
        <v>241</v>
      </c>
      <c r="AB111" t="s">
        <v>274</v>
      </c>
      <c r="AD111">
        <v>709</v>
      </c>
      <c r="AF111" t="str">
        <f t="shared" si="5"/>
        <v>24801</v>
      </c>
      <c r="AG111" t="str">
        <f>'[9]NY0604-GDMReport'!W111</f>
        <v>24801</v>
      </c>
      <c r="AH111">
        <f t="shared" si="6"/>
        <v>0</v>
      </c>
      <c r="AL111">
        <f t="shared" si="7"/>
        <v>985</v>
      </c>
      <c r="AM111" s="40">
        <f t="shared" si="8"/>
        <v>1.386</v>
      </c>
      <c r="AN111" s="32">
        <f t="shared" si="9"/>
        <v>12937.75</v>
      </c>
    </row>
    <row r="112" spans="1:40" ht="12.75">
      <c r="A112" t="s">
        <v>182</v>
      </c>
      <c r="B112" t="s">
        <v>800</v>
      </c>
      <c r="C112">
        <v>2480</v>
      </c>
      <c r="D112">
        <v>2</v>
      </c>
      <c r="F112">
        <v>19.25</v>
      </c>
      <c r="G112">
        <v>912</v>
      </c>
      <c r="I112">
        <v>0.253</v>
      </c>
      <c r="J112">
        <v>0.957</v>
      </c>
      <c r="S112">
        <v>7454.975</v>
      </c>
      <c r="T112" t="s">
        <v>801</v>
      </c>
      <c r="U112" t="s">
        <v>245</v>
      </c>
      <c r="V112" t="s">
        <v>469</v>
      </c>
      <c r="W112" t="s">
        <v>802</v>
      </c>
      <c r="X112" t="s">
        <v>232</v>
      </c>
      <c r="Y112" t="s">
        <v>261</v>
      </c>
      <c r="Z112" s="53" t="str">
        <f>INDEX('[10]NY'!$X$3:$X443,MATCH(AG112,'[10]NY'!$AE$3:$AE$334,0),1)</f>
        <v>LFB</v>
      </c>
      <c r="AA112" t="s">
        <v>241</v>
      </c>
      <c r="AB112" t="s">
        <v>274</v>
      </c>
      <c r="AD112">
        <v>904</v>
      </c>
      <c r="AF112" t="str">
        <f t="shared" si="5"/>
        <v>24802</v>
      </c>
      <c r="AG112" t="str">
        <f>'[9]NY0604-GDMReport'!W112</f>
        <v>24802</v>
      </c>
      <c r="AH112">
        <f t="shared" si="6"/>
        <v>0</v>
      </c>
      <c r="AL112">
        <f t="shared" si="7"/>
        <v>912</v>
      </c>
      <c r="AM112" s="40">
        <f t="shared" si="8"/>
        <v>0.957</v>
      </c>
      <c r="AN112" s="32">
        <f t="shared" si="9"/>
        <v>7454.975</v>
      </c>
    </row>
    <row r="113" spans="1:40" ht="12.75">
      <c r="A113" t="s">
        <v>182</v>
      </c>
      <c r="B113" t="s">
        <v>800</v>
      </c>
      <c r="C113">
        <v>2480</v>
      </c>
      <c r="D113">
        <v>3</v>
      </c>
      <c r="F113">
        <v>18</v>
      </c>
      <c r="G113">
        <v>2481</v>
      </c>
      <c r="I113">
        <v>0.254</v>
      </c>
      <c r="J113">
        <v>2.696</v>
      </c>
      <c r="S113">
        <v>21279.2</v>
      </c>
      <c r="T113" t="s">
        <v>801</v>
      </c>
      <c r="U113" t="s">
        <v>245</v>
      </c>
      <c r="V113" t="s">
        <v>469</v>
      </c>
      <c r="W113" t="s">
        <v>802</v>
      </c>
      <c r="X113" t="s">
        <v>232</v>
      </c>
      <c r="Y113" t="s">
        <v>261</v>
      </c>
      <c r="Z113" s="53" t="str">
        <f>INDEX('[10]NY'!$X$3:$X444,MATCH(AG113,'[10]NY'!$AE$3:$AE$334,0),1)</f>
        <v>CB</v>
      </c>
      <c r="AA113" t="s">
        <v>356</v>
      </c>
      <c r="AB113" t="s">
        <v>274</v>
      </c>
      <c r="AC113" t="s">
        <v>803</v>
      </c>
      <c r="AD113">
        <v>1337</v>
      </c>
      <c r="AF113" t="str">
        <f t="shared" si="5"/>
        <v>24803</v>
      </c>
      <c r="AG113" t="str">
        <f>'[9]NY0604-GDMReport'!W113</f>
        <v>24803</v>
      </c>
      <c r="AH113">
        <f t="shared" si="6"/>
        <v>0</v>
      </c>
      <c r="AI113">
        <v>3262</v>
      </c>
      <c r="AJ113">
        <v>3.967</v>
      </c>
      <c r="AK113">
        <v>28065.9</v>
      </c>
      <c r="AL113">
        <f t="shared" si="7"/>
        <v>-781</v>
      </c>
      <c r="AM113" s="40">
        <f t="shared" si="8"/>
        <v>-1.271</v>
      </c>
      <c r="AN113" s="32">
        <f t="shared" si="9"/>
        <v>-6786.700000000001</v>
      </c>
    </row>
    <row r="114" spans="1:40" ht="12.75">
      <c r="A114" t="s">
        <v>182</v>
      </c>
      <c r="B114" t="s">
        <v>800</v>
      </c>
      <c r="C114">
        <v>2480</v>
      </c>
      <c r="D114">
        <v>4</v>
      </c>
      <c r="F114">
        <v>24</v>
      </c>
      <c r="G114">
        <v>5518</v>
      </c>
      <c r="I114">
        <v>0.298</v>
      </c>
      <c r="J114">
        <v>8.113</v>
      </c>
      <c r="S114">
        <v>54510.7</v>
      </c>
      <c r="T114" t="s">
        <v>801</v>
      </c>
      <c r="U114" t="s">
        <v>245</v>
      </c>
      <c r="V114" t="s">
        <v>469</v>
      </c>
      <c r="W114" t="s">
        <v>802</v>
      </c>
      <c r="X114" t="s">
        <v>232</v>
      </c>
      <c r="Y114" t="s">
        <v>261</v>
      </c>
      <c r="Z114" s="53" t="str">
        <f>INDEX('[10]NY'!$X$3:$X445,MATCH(AG114,'[10]NY'!$AE$3:$AE$334,0),1)</f>
        <v>CB</v>
      </c>
      <c r="AA114" t="s">
        <v>356</v>
      </c>
      <c r="AB114" t="s">
        <v>274</v>
      </c>
      <c r="AC114" t="s">
        <v>803</v>
      </c>
      <c r="AD114">
        <v>2419</v>
      </c>
      <c r="AF114" t="str">
        <f t="shared" si="5"/>
        <v>24804</v>
      </c>
      <c r="AG114" t="str">
        <f>'[9]NY0604-GDMReport'!W114</f>
        <v>24804</v>
      </c>
      <c r="AH114">
        <f t="shared" si="6"/>
        <v>0</v>
      </c>
      <c r="AI114">
        <v>4257</v>
      </c>
      <c r="AJ114">
        <v>4.121</v>
      </c>
      <c r="AK114">
        <v>29661</v>
      </c>
      <c r="AL114">
        <f t="shared" si="7"/>
        <v>1261</v>
      </c>
      <c r="AM114" s="40">
        <f t="shared" si="8"/>
        <v>3.991999999999999</v>
      </c>
      <c r="AN114" s="32">
        <f t="shared" si="9"/>
        <v>24849.699999999997</v>
      </c>
    </row>
    <row r="115" spans="1:40" ht="12.75">
      <c r="A115" t="s">
        <v>182</v>
      </c>
      <c r="B115" t="s">
        <v>804</v>
      </c>
      <c r="C115">
        <v>8006</v>
      </c>
      <c r="D115">
        <v>1</v>
      </c>
      <c r="F115">
        <v>24</v>
      </c>
      <c r="G115">
        <v>10122</v>
      </c>
      <c r="I115">
        <v>0.234</v>
      </c>
      <c r="J115">
        <v>11.88</v>
      </c>
      <c r="S115">
        <v>98178</v>
      </c>
      <c r="T115" t="s">
        <v>801</v>
      </c>
      <c r="U115" t="s">
        <v>245</v>
      </c>
      <c r="V115" t="s">
        <v>469</v>
      </c>
      <c r="W115" t="s">
        <v>802</v>
      </c>
      <c r="X115" t="s">
        <v>232</v>
      </c>
      <c r="Y115" t="s">
        <v>261</v>
      </c>
      <c r="Z115" s="53" t="str">
        <f>INDEX('[10]NY'!$X$3:$X446,MATCH(AG115,'[10]NY'!$AE$3:$AE$334,0),1)</f>
        <v>LFB</v>
      </c>
      <c r="AA115" t="s">
        <v>241</v>
      </c>
      <c r="AB115" t="s">
        <v>274</v>
      </c>
      <c r="AC115" t="s">
        <v>234</v>
      </c>
      <c r="AD115">
        <v>7031</v>
      </c>
      <c r="AF115" t="str">
        <f t="shared" si="5"/>
        <v>80061</v>
      </c>
      <c r="AG115" t="str">
        <f>'[9]NY0604-GDMReport'!W115</f>
        <v>80061</v>
      </c>
      <c r="AH115">
        <f t="shared" si="6"/>
        <v>0</v>
      </c>
      <c r="AL115">
        <f t="shared" si="7"/>
        <v>10122</v>
      </c>
      <c r="AM115" s="40">
        <f t="shared" si="8"/>
        <v>11.88</v>
      </c>
      <c r="AN115" s="32">
        <f t="shared" si="9"/>
        <v>98178</v>
      </c>
    </row>
    <row r="116" spans="1:40" ht="12.75">
      <c r="A116" t="s">
        <v>182</v>
      </c>
      <c r="B116" t="s">
        <v>804</v>
      </c>
      <c r="C116">
        <v>8006</v>
      </c>
      <c r="D116">
        <v>2</v>
      </c>
      <c r="F116">
        <v>24</v>
      </c>
      <c r="G116">
        <v>9626</v>
      </c>
      <c r="I116">
        <v>0.23</v>
      </c>
      <c r="J116">
        <v>11.237</v>
      </c>
      <c r="S116">
        <v>92006.4</v>
      </c>
      <c r="T116" t="s">
        <v>801</v>
      </c>
      <c r="U116" t="s">
        <v>245</v>
      </c>
      <c r="V116" t="s">
        <v>469</v>
      </c>
      <c r="W116" t="s">
        <v>802</v>
      </c>
      <c r="X116" t="s">
        <v>232</v>
      </c>
      <c r="Y116" t="s">
        <v>261</v>
      </c>
      <c r="Z116" s="53" t="str">
        <f>INDEX('[10]NY'!$X$3:$X447,MATCH(AG116,'[10]NY'!$AE$3:$AE$334,0),1)</f>
        <v>LFB</v>
      </c>
      <c r="AA116" t="s">
        <v>241</v>
      </c>
      <c r="AB116" t="s">
        <v>274</v>
      </c>
      <c r="AC116" t="s">
        <v>234</v>
      </c>
      <c r="AD116">
        <v>6987</v>
      </c>
      <c r="AF116" t="str">
        <f t="shared" si="5"/>
        <v>80062</v>
      </c>
      <c r="AG116" t="str">
        <f>'[9]NY0604-GDMReport'!W116</f>
        <v>80062</v>
      </c>
      <c r="AH116">
        <f t="shared" si="6"/>
        <v>0</v>
      </c>
      <c r="AL116">
        <f t="shared" si="7"/>
        <v>9626</v>
      </c>
      <c r="AM116" s="40">
        <f t="shared" si="8"/>
        <v>11.237</v>
      </c>
      <c r="AN116" s="32">
        <f t="shared" si="9"/>
        <v>92006.4</v>
      </c>
    </row>
    <row r="117" spans="1:40" ht="12.75">
      <c r="A117" t="s">
        <v>182</v>
      </c>
      <c r="B117" t="s">
        <v>805</v>
      </c>
      <c r="C117">
        <v>2511</v>
      </c>
      <c r="D117">
        <v>10</v>
      </c>
      <c r="F117">
        <v>24</v>
      </c>
      <c r="G117">
        <v>3252</v>
      </c>
      <c r="I117">
        <v>0.105</v>
      </c>
      <c r="J117">
        <v>1.666</v>
      </c>
      <c r="S117">
        <v>35125.7</v>
      </c>
      <c r="T117" t="s">
        <v>764</v>
      </c>
      <c r="U117" t="s">
        <v>245</v>
      </c>
      <c r="V117" t="s">
        <v>469</v>
      </c>
      <c r="W117" t="s">
        <v>806</v>
      </c>
      <c r="X117" t="s">
        <v>232</v>
      </c>
      <c r="Y117" t="s">
        <v>261</v>
      </c>
      <c r="Z117" s="53" t="str">
        <f>INDEX('[10]NY'!$X$3:$X448,MATCH(AG117,'[10]NY'!$AE$3:$AE$334,0),1)</f>
        <v>NCBL</v>
      </c>
      <c r="AA117" t="s">
        <v>274</v>
      </c>
      <c r="AB117" t="s">
        <v>241</v>
      </c>
      <c r="AC117" t="s">
        <v>650</v>
      </c>
      <c r="AD117">
        <v>1715</v>
      </c>
      <c r="AF117" t="str">
        <f t="shared" si="5"/>
        <v>251110</v>
      </c>
      <c r="AG117" t="str">
        <f>'[9]NY0604-GDMReport'!W117</f>
        <v>251110</v>
      </c>
      <c r="AH117">
        <f t="shared" si="6"/>
        <v>0</v>
      </c>
      <c r="AI117">
        <v>2811</v>
      </c>
      <c r="AJ117">
        <v>1.518</v>
      </c>
      <c r="AK117">
        <v>29304.6</v>
      </c>
      <c r="AL117">
        <f t="shared" si="7"/>
        <v>441</v>
      </c>
      <c r="AM117" s="40">
        <f t="shared" si="8"/>
        <v>0.1479999999999999</v>
      </c>
      <c r="AN117" s="32">
        <f t="shared" si="9"/>
        <v>5821.0999999999985</v>
      </c>
    </row>
    <row r="118" spans="1:40" ht="12.75">
      <c r="A118" t="s">
        <v>182</v>
      </c>
      <c r="B118" t="s">
        <v>805</v>
      </c>
      <c r="C118">
        <v>2511</v>
      </c>
      <c r="D118">
        <v>20</v>
      </c>
      <c r="F118">
        <v>24</v>
      </c>
      <c r="G118">
        <v>3168</v>
      </c>
      <c r="I118">
        <v>0.09</v>
      </c>
      <c r="J118">
        <v>1.142</v>
      </c>
      <c r="S118">
        <v>30985.3</v>
      </c>
      <c r="T118" t="s">
        <v>764</v>
      </c>
      <c r="U118" t="s">
        <v>245</v>
      </c>
      <c r="V118" t="s">
        <v>469</v>
      </c>
      <c r="W118" t="s">
        <v>806</v>
      </c>
      <c r="X118" t="s">
        <v>232</v>
      </c>
      <c r="Y118" t="s">
        <v>261</v>
      </c>
      <c r="Z118" s="53" t="str">
        <f>INDEX('[10]NY'!$X$3:$X449,MATCH(AG118,'[10]NY'!$AE$3:$AE$334,0),1)</f>
        <v>NCBL</v>
      </c>
      <c r="AA118" t="s">
        <v>274</v>
      </c>
      <c r="AB118" t="s">
        <v>241</v>
      </c>
      <c r="AC118" t="s">
        <v>288</v>
      </c>
      <c r="AD118">
        <v>1715</v>
      </c>
      <c r="AF118" t="str">
        <f t="shared" si="5"/>
        <v>251120</v>
      </c>
      <c r="AG118" t="str">
        <f>'[9]NY0604-GDMReport'!W118</f>
        <v>251120</v>
      </c>
      <c r="AH118">
        <f t="shared" si="6"/>
        <v>0</v>
      </c>
      <c r="AL118">
        <f t="shared" si="7"/>
        <v>3168</v>
      </c>
      <c r="AM118" s="40">
        <f t="shared" si="8"/>
        <v>1.142</v>
      </c>
      <c r="AN118" s="32">
        <f t="shared" si="9"/>
        <v>30985.3</v>
      </c>
    </row>
    <row r="119" spans="1:40" ht="12.75">
      <c r="A119" t="s">
        <v>182</v>
      </c>
      <c r="B119" t="s">
        <v>805</v>
      </c>
      <c r="C119">
        <v>2511</v>
      </c>
      <c r="D119" t="s">
        <v>807</v>
      </c>
      <c r="F119">
        <v>14</v>
      </c>
      <c r="G119">
        <v>156</v>
      </c>
      <c r="I119">
        <v>0.3</v>
      </c>
      <c r="J119">
        <v>0.412</v>
      </c>
      <c r="S119">
        <v>2745.6</v>
      </c>
      <c r="T119" t="s">
        <v>764</v>
      </c>
      <c r="U119" t="s">
        <v>245</v>
      </c>
      <c r="V119" t="s">
        <v>469</v>
      </c>
      <c r="W119" t="s">
        <v>806</v>
      </c>
      <c r="X119" t="s">
        <v>232</v>
      </c>
      <c r="Y119" t="s">
        <v>240</v>
      </c>
      <c r="Z119" s="53">
        <f>INDEX('[10]NY'!$X$3:$X450,MATCH(AG119,'[10]NY'!$AE$3:$AE$334,0),1)</f>
        <v>0</v>
      </c>
      <c r="AA119" t="s">
        <v>274</v>
      </c>
      <c r="AB119" t="s">
        <v>258</v>
      </c>
      <c r="AD119">
        <v>276</v>
      </c>
      <c r="AF119" t="str">
        <f t="shared" si="5"/>
        <v>2511U00004</v>
      </c>
      <c r="AG119" t="str">
        <f>'[9]NY0604-GDMReport'!W119</f>
        <v>2511U00004</v>
      </c>
      <c r="AH119">
        <f t="shared" si="6"/>
        <v>0</v>
      </c>
      <c r="AI119">
        <v>32</v>
      </c>
      <c r="AJ119">
        <v>0.081</v>
      </c>
      <c r="AK119">
        <v>537.6</v>
      </c>
      <c r="AL119">
        <f t="shared" si="7"/>
        <v>124</v>
      </c>
      <c r="AM119" s="40">
        <f t="shared" si="8"/>
        <v>0.33099999999999996</v>
      </c>
      <c r="AN119" s="32">
        <f t="shared" si="9"/>
        <v>2208</v>
      </c>
    </row>
    <row r="120" spans="1:40" ht="12.75">
      <c r="A120" t="s">
        <v>182</v>
      </c>
      <c r="B120" t="s">
        <v>805</v>
      </c>
      <c r="C120">
        <v>2511</v>
      </c>
      <c r="D120" t="s">
        <v>808</v>
      </c>
      <c r="F120">
        <v>13</v>
      </c>
      <c r="G120">
        <v>136</v>
      </c>
      <c r="I120">
        <v>0.3</v>
      </c>
      <c r="J120">
        <v>0.359</v>
      </c>
      <c r="S120">
        <v>2393.6</v>
      </c>
      <c r="T120" t="s">
        <v>764</v>
      </c>
      <c r="U120" t="s">
        <v>245</v>
      </c>
      <c r="V120" t="s">
        <v>469</v>
      </c>
      <c r="W120" t="s">
        <v>806</v>
      </c>
      <c r="X120" t="s">
        <v>232</v>
      </c>
      <c r="Y120" t="s">
        <v>240</v>
      </c>
      <c r="Z120" s="53">
        <f>INDEX('[10]NY'!$X$3:$X451,MATCH(AG120,'[10]NY'!$AE$3:$AE$334,0),1)</f>
        <v>0</v>
      </c>
      <c r="AA120" t="s">
        <v>274</v>
      </c>
      <c r="AB120" t="s">
        <v>258</v>
      </c>
      <c r="AD120">
        <v>276</v>
      </c>
      <c r="AF120" t="str">
        <f t="shared" si="5"/>
        <v>2511U00005</v>
      </c>
      <c r="AG120" t="str">
        <f>'[9]NY0604-GDMReport'!W120</f>
        <v>2511U00005</v>
      </c>
      <c r="AH120">
        <f t="shared" si="6"/>
        <v>0</v>
      </c>
      <c r="AI120">
        <v>72</v>
      </c>
      <c r="AJ120">
        <v>0.181</v>
      </c>
      <c r="AK120">
        <v>1209.6</v>
      </c>
      <c r="AL120">
        <f t="shared" si="7"/>
        <v>64</v>
      </c>
      <c r="AM120" s="40">
        <f t="shared" si="8"/>
        <v>0.178</v>
      </c>
      <c r="AN120" s="32">
        <f t="shared" si="9"/>
        <v>1184</v>
      </c>
    </row>
    <row r="121" spans="1:40" ht="12.75">
      <c r="A121" t="s">
        <v>182</v>
      </c>
      <c r="B121" t="s">
        <v>805</v>
      </c>
      <c r="C121">
        <v>2511</v>
      </c>
      <c r="D121" t="s">
        <v>809</v>
      </c>
      <c r="F121">
        <v>10</v>
      </c>
      <c r="G121">
        <v>105</v>
      </c>
      <c r="I121">
        <v>0.3</v>
      </c>
      <c r="J121">
        <v>0.277</v>
      </c>
      <c r="S121">
        <v>1848</v>
      </c>
      <c r="T121" t="s">
        <v>764</v>
      </c>
      <c r="U121" t="s">
        <v>245</v>
      </c>
      <c r="V121" t="s">
        <v>469</v>
      </c>
      <c r="W121" t="s">
        <v>806</v>
      </c>
      <c r="X121" t="s">
        <v>232</v>
      </c>
      <c r="Y121" t="s">
        <v>240</v>
      </c>
      <c r="Z121" s="53">
        <f>INDEX('[10]NY'!$X$3:$X452,MATCH(AG121,'[10]NY'!$AE$3:$AE$334,0),1)</f>
        <v>0</v>
      </c>
      <c r="AA121" t="s">
        <v>274</v>
      </c>
      <c r="AB121" t="s">
        <v>258</v>
      </c>
      <c r="AD121">
        <v>276</v>
      </c>
      <c r="AF121" t="str">
        <f t="shared" si="5"/>
        <v>2511U00006</v>
      </c>
      <c r="AG121" t="str">
        <f>'[9]NY0604-GDMReport'!W121</f>
        <v>2511U00006</v>
      </c>
      <c r="AH121">
        <f t="shared" si="6"/>
        <v>0</v>
      </c>
      <c r="AI121">
        <v>14</v>
      </c>
      <c r="AJ121">
        <v>0.035</v>
      </c>
      <c r="AK121">
        <v>235.2</v>
      </c>
      <c r="AL121">
        <f t="shared" si="7"/>
        <v>91</v>
      </c>
      <c r="AM121" s="40">
        <f t="shared" si="8"/>
        <v>0.24200000000000002</v>
      </c>
      <c r="AN121" s="32">
        <f t="shared" si="9"/>
        <v>1612.8</v>
      </c>
    </row>
    <row r="122" spans="1:40" ht="12.75">
      <c r="A122" t="s">
        <v>182</v>
      </c>
      <c r="B122" t="s">
        <v>805</v>
      </c>
      <c r="C122">
        <v>2511</v>
      </c>
      <c r="D122" t="s">
        <v>810</v>
      </c>
      <c r="F122">
        <v>10</v>
      </c>
      <c r="G122">
        <v>91</v>
      </c>
      <c r="I122">
        <v>0.3</v>
      </c>
      <c r="J122">
        <v>0.24</v>
      </c>
      <c r="S122">
        <v>1601.6</v>
      </c>
      <c r="T122" t="s">
        <v>764</v>
      </c>
      <c r="U122" t="s">
        <v>245</v>
      </c>
      <c r="V122" t="s">
        <v>469</v>
      </c>
      <c r="W122" t="s">
        <v>806</v>
      </c>
      <c r="X122" t="s">
        <v>232</v>
      </c>
      <c r="Y122" t="s">
        <v>240</v>
      </c>
      <c r="Z122" s="53">
        <f>INDEX('[10]NY'!$X$3:$X453,MATCH(AG122,'[10]NY'!$AE$3:$AE$334,0),1)</f>
        <v>0</v>
      </c>
      <c r="AA122" t="s">
        <v>274</v>
      </c>
      <c r="AB122" t="s">
        <v>258</v>
      </c>
      <c r="AD122">
        <v>276</v>
      </c>
      <c r="AF122" t="str">
        <f t="shared" si="5"/>
        <v>2511U00007</v>
      </c>
      <c r="AG122" t="str">
        <f>'[9]NY0604-GDMReport'!W122</f>
        <v>2511U00007</v>
      </c>
      <c r="AH122">
        <f t="shared" si="6"/>
        <v>0</v>
      </c>
      <c r="AI122">
        <v>18</v>
      </c>
      <c r="AJ122">
        <v>0.045</v>
      </c>
      <c r="AK122">
        <v>302.4</v>
      </c>
      <c r="AL122">
        <f t="shared" si="7"/>
        <v>73</v>
      </c>
      <c r="AM122" s="40">
        <f t="shared" si="8"/>
        <v>0.195</v>
      </c>
      <c r="AN122" s="32">
        <f t="shared" si="9"/>
        <v>1299.1999999999998</v>
      </c>
    </row>
    <row r="123" spans="1:40" ht="12.75">
      <c r="A123" t="s">
        <v>182</v>
      </c>
      <c r="B123" t="s">
        <v>805</v>
      </c>
      <c r="C123">
        <v>2511</v>
      </c>
      <c r="D123" t="s">
        <v>811</v>
      </c>
      <c r="F123">
        <v>10</v>
      </c>
      <c r="G123">
        <v>120</v>
      </c>
      <c r="I123">
        <v>0.3</v>
      </c>
      <c r="J123">
        <v>0.317</v>
      </c>
      <c r="S123">
        <v>2112</v>
      </c>
      <c r="T123" t="s">
        <v>764</v>
      </c>
      <c r="U123" t="s">
        <v>245</v>
      </c>
      <c r="V123" t="s">
        <v>469</v>
      </c>
      <c r="W123" t="s">
        <v>806</v>
      </c>
      <c r="X123" t="s">
        <v>232</v>
      </c>
      <c r="Y123" t="s">
        <v>240</v>
      </c>
      <c r="Z123" s="53">
        <f>INDEX('[10]NY'!$X$3:$X454,MATCH(AG123,'[10]NY'!$AE$3:$AE$334,0),1)</f>
        <v>0</v>
      </c>
      <c r="AA123" t="s">
        <v>274</v>
      </c>
      <c r="AB123" t="s">
        <v>258</v>
      </c>
      <c r="AD123">
        <v>276</v>
      </c>
      <c r="AF123" t="str">
        <f t="shared" si="5"/>
        <v>2511U00008</v>
      </c>
      <c r="AG123" t="str">
        <f>'[9]NY0604-GDMReport'!W123</f>
        <v>2511U00008</v>
      </c>
      <c r="AH123">
        <f t="shared" si="6"/>
        <v>0</v>
      </c>
      <c r="AL123">
        <f t="shared" si="7"/>
        <v>120</v>
      </c>
      <c r="AM123" s="40">
        <f t="shared" si="8"/>
        <v>0.317</v>
      </c>
      <c r="AN123" s="32">
        <f t="shared" si="9"/>
        <v>2112</v>
      </c>
    </row>
    <row r="124" spans="1:40" ht="12.75">
      <c r="A124" t="s">
        <v>182</v>
      </c>
      <c r="B124" t="s">
        <v>805</v>
      </c>
      <c r="C124">
        <v>2511</v>
      </c>
      <c r="D124" t="s">
        <v>812</v>
      </c>
      <c r="F124">
        <v>11</v>
      </c>
      <c r="G124">
        <v>115</v>
      </c>
      <c r="I124">
        <v>0.3</v>
      </c>
      <c r="J124">
        <v>0.303</v>
      </c>
      <c r="S124">
        <v>2024</v>
      </c>
      <c r="T124" t="s">
        <v>764</v>
      </c>
      <c r="U124" t="s">
        <v>245</v>
      </c>
      <c r="V124" t="s">
        <v>469</v>
      </c>
      <c r="W124" t="s">
        <v>806</v>
      </c>
      <c r="X124" t="s">
        <v>232</v>
      </c>
      <c r="Y124" t="s">
        <v>240</v>
      </c>
      <c r="Z124" s="53">
        <f>INDEX('[10]NY'!$X$3:$X455,MATCH(AG124,'[10]NY'!$AE$3:$AE$334,0),1)</f>
        <v>0</v>
      </c>
      <c r="AA124" t="s">
        <v>274</v>
      </c>
      <c r="AB124" t="s">
        <v>258</v>
      </c>
      <c r="AD124">
        <v>276</v>
      </c>
      <c r="AF124" t="str">
        <f t="shared" si="5"/>
        <v>2511U00009</v>
      </c>
      <c r="AG124" t="str">
        <f>'[9]NY0604-GDMReport'!W124</f>
        <v>2511U00009</v>
      </c>
      <c r="AH124">
        <f t="shared" si="6"/>
        <v>0</v>
      </c>
      <c r="AL124">
        <f t="shared" si="7"/>
        <v>115</v>
      </c>
      <c r="AM124" s="40">
        <f t="shared" si="8"/>
        <v>0.303</v>
      </c>
      <c r="AN124" s="32">
        <f t="shared" si="9"/>
        <v>2024</v>
      </c>
    </row>
    <row r="125" spans="1:40" ht="12.75">
      <c r="A125" t="s">
        <v>182</v>
      </c>
      <c r="B125" t="s">
        <v>805</v>
      </c>
      <c r="C125">
        <v>2511</v>
      </c>
      <c r="D125" t="s">
        <v>813</v>
      </c>
      <c r="F125">
        <v>11</v>
      </c>
      <c r="G125">
        <v>122</v>
      </c>
      <c r="I125">
        <v>0.3</v>
      </c>
      <c r="J125">
        <v>0.322</v>
      </c>
      <c r="S125">
        <v>2147.2</v>
      </c>
      <c r="T125" t="s">
        <v>764</v>
      </c>
      <c r="U125" t="s">
        <v>245</v>
      </c>
      <c r="V125" t="s">
        <v>469</v>
      </c>
      <c r="W125" t="s">
        <v>806</v>
      </c>
      <c r="X125" t="s">
        <v>232</v>
      </c>
      <c r="Y125" t="s">
        <v>240</v>
      </c>
      <c r="Z125" s="53">
        <f>INDEX('[10]NY'!$X$3:$X456,MATCH(AG125,'[10]NY'!$AE$3:$AE$334,0),1)</f>
        <v>0</v>
      </c>
      <c r="AA125" t="s">
        <v>274</v>
      </c>
      <c r="AB125" t="s">
        <v>258</v>
      </c>
      <c r="AD125">
        <v>276</v>
      </c>
      <c r="AF125" t="str">
        <f t="shared" si="5"/>
        <v>2511U00010</v>
      </c>
      <c r="AG125" t="str">
        <f>'[9]NY0604-GDMReport'!W125</f>
        <v>2511U00010</v>
      </c>
      <c r="AH125">
        <f t="shared" si="6"/>
        <v>0</v>
      </c>
      <c r="AI125">
        <v>28</v>
      </c>
      <c r="AJ125">
        <v>0.071</v>
      </c>
      <c r="AK125">
        <v>470.4</v>
      </c>
      <c r="AL125">
        <f t="shared" si="7"/>
        <v>94</v>
      </c>
      <c r="AM125" s="40">
        <f t="shared" si="8"/>
        <v>0.251</v>
      </c>
      <c r="AN125" s="32">
        <f t="shared" si="9"/>
        <v>1676.7999999999997</v>
      </c>
    </row>
    <row r="126" spans="1:40" ht="12.75">
      <c r="A126" t="s">
        <v>182</v>
      </c>
      <c r="B126" t="s">
        <v>805</v>
      </c>
      <c r="C126">
        <v>2511</v>
      </c>
      <c r="D126" t="s">
        <v>814</v>
      </c>
      <c r="F126">
        <v>11</v>
      </c>
      <c r="G126">
        <v>124</v>
      </c>
      <c r="I126">
        <v>0.3</v>
      </c>
      <c r="J126">
        <v>0.327</v>
      </c>
      <c r="S126">
        <v>2182.4</v>
      </c>
      <c r="T126" t="s">
        <v>764</v>
      </c>
      <c r="U126" t="s">
        <v>245</v>
      </c>
      <c r="V126" t="s">
        <v>469</v>
      </c>
      <c r="W126" t="s">
        <v>806</v>
      </c>
      <c r="X126" t="s">
        <v>232</v>
      </c>
      <c r="Y126" t="s">
        <v>240</v>
      </c>
      <c r="Z126" s="53">
        <f>INDEX('[10]NY'!$X$3:$X457,MATCH(AG126,'[10]NY'!$AE$3:$AE$334,0),1)</f>
        <v>0</v>
      </c>
      <c r="AA126" t="s">
        <v>274</v>
      </c>
      <c r="AB126" t="s">
        <v>258</v>
      </c>
      <c r="AD126">
        <v>276</v>
      </c>
      <c r="AF126" t="str">
        <f t="shared" si="5"/>
        <v>2511U00011</v>
      </c>
      <c r="AG126" t="str">
        <f>'[9]NY0604-GDMReport'!W126</f>
        <v>2511U00011</v>
      </c>
      <c r="AH126">
        <f t="shared" si="6"/>
        <v>0</v>
      </c>
      <c r="AI126">
        <v>60</v>
      </c>
      <c r="AJ126">
        <v>0.151</v>
      </c>
      <c r="AK126">
        <v>1008</v>
      </c>
      <c r="AL126">
        <f t="shared" si="7"/>
        <v>64</v>
      </c>
      <c r="AM126" s="40">
        <f t="shared" si="8"/>
        <v>0.17600000000000002</v>
      </c>
      <c r="AN126" s="32">
        <f t="shared" si="9"/>
        <v>1174.4</v>
      </c>
    </row>
    <row r="127" spans="1:40" ht="12.75">
      <c r="A127" t="s">
        <v>182</v>
      </c>
      <c r="B127" t="s">
        <v>805</v>
      </c>
      <c r="C127">
        <v>2511</v>
      </c>
      <c r="D127" t="s">
        <v>815</v>
      </c>
      <c r="F127">
        <v>11</v>
      </c>
      <c r="G127">
        <v>302</v>
      </c>
      <c r="I127">
        <v>0.838</v>
      </c>
      <c r="J127">
        <v>0.975</v>
      </c>
      <c r="S127">
        <v>2327.5</v>
      </c>
      <c r="T127" t="s">
        <v>764</v>
      </c>
      <c r="U127" t="s">
        <v>245</v>
      </c>
      <c r="V127" t="s">
        <v>469</v>
      </c>
      <c r="W127" t="s">
        <v>806</v>
      </c>
      <c r="X127" t="s">
        <v>232</v>
      </c>
      <c r="Y127" t="s">
        <v>240</v>
      </c>
      <c r="Z127" s="53">
        <f>INDEX('[10]NY'!$X$3:$X458,MATCH(AG127,'[10]NY'!$AE$3:$AE$334,0),1)</f>
        <v>0</v>
      </c>
      <c r="AA127" t="s">
        <v>274</v>
      </c>
      <c r="AB127" t="s">
        <v>258</v>
      </c>
      <c r="AD127">
        <v>270</v>
      </c>
      <c r="AF127" t="str">
        <f t="shared" si="5"/>
        <v>2511U00012</v>
      </c>
      <c r="AG127" t="str">
        <f>'[9]NY0604-GDMReport'!W127</f>
        <v>2511U00012</v>
      </c>
      <c r="AH127">
        <f t="shared" si="6"/>
        <v>0</v>
      </c>
      <c r="AI127">
        <v>1</v>
      </c>
      <c r="AJ127">
        <v>0.002</v>
      </c>
      <c r="AK127">
        <v>8.4</v>
      </c>
      <c r="AL127">
        <f t="shared" si="7"/>
        <v>301</v>
      </c>
      <c r="AM127" s="40">
        <f t="shared" si="8"/>
        <v>0.973</v>
      </c>
      <c r="AN127" s="32">
        <f t="shared" si="9"/>
        <v>2319.1</v>
      </c>
    </row>
    <row r="128" spans="1:40" ht="12.75">
      <c r="A128" t="s">
        <v>182</v>
      </c>
      <c r="B128" t="s">
        <v>805</v>
      </c>
      <c r="C128">
        <v>2511</v>
      </c>
      <c r="D128" t="s">
        <v>816</v>
      </c>
      <c r="F128">
        <v>11</v>
      </c>
      <c r="G128">
        <v>302</v>
      </c>
      <c r="I128">
        <v>0.838</v>
      </c>
      <c r="J128">
        <v>0.975</v>
      </c>
      <c r="S128">
        <v>2327.5</v>
      </c>
      <c r="T128" t="s">
        <v>764</v>
      </c>
      <c r="U128" t="s">
        <v>245</v>
      </c>
      <c r="V128" t="s">
        <v>469</v>
      </c>
      <c r="W128" t="s">
        <v>806</v>
      </c>
      <c r="X128" t="s">
        <v>232</v>
      </c>
      <c r="Y128" t="s">
        <v>240</v>
      </c>
      <c r="Z128" s="53">
        <f>INDEX('[10]NY'!$X$3:$X459,MATCH(AG128,'[10]NY'!$AE$3:$AE$334,0),1)</f>
        <v>0</v>
      </c>
      <c r="AA128" t="s">
        <v>274</v>
      </c>
      <c r="AB128" t="s">
        <v>258</v>
      </c>
      <c r="AD128">
        <v>270</v>
      </c>
      <c r="AF128" t="str">
        <f t="shared" si="5"/>
        <v>2511U00013</v>
      </c>
      <c r="AG128" t="str">
        <f>'[9]NY0604-GDMReport'!W128</f>
        <v>2511U00013</v>
      </c>
      <c r="AH128">
        <f t="shared" si="6"/>
        <v>0</v>
      </c>
      <c r="AI128">
        <v>1</v>
      </c>
      <c r="AJ128">
        <v>0.002</v>
      </c>
      <c r="AK128">
        <v>8.4</v>
      </c>
      <c r="AL128">
        <f t="shared" si="7"/>
        <v>301</v>
      </c>
      <c r="AM128" s="40">
        <f t="shared" si="8"/>
        <v>0.973</v>
      </c>
      <c r="AN128" s="32">
        <f t="shared" si="9"/>
        <v>2319.1</v>
      </c>
    </row>
    <row r="129" spans="1:40" ht="12.75">
      <c r="A129" t="s">
        <v>182</v>
      </c>
      <c r="B129" t="s">
        <v>805</v>
      </c>
      <c r="C129">
        <v>2511</v>
      </c>
      <c r="D129" t="s">
        <v>817</v>
      </c>
      <c r="F129">
        <v>11</v>
      </c>
      <c r="G129">
        <v>281</v>
      </c>
      <c r="I129">
        <v>0.492</v>
      </c>
      <c r="J129">
        <v>0.608</v>
      </c>
      <c r="S129">
        <v>2472.1</v>
      </c>
      <c r="T129" t="s">
        <v>764</v>
      </c>
      <c r="U129" t="s">
        <v>245</v>
      </c>
      <c r="V129" t="s">
        <v>469</v>
      </c>
      <c r="W129" t="s">
        <v>806</v>
      </c>
      <c r="X129" t="s">
        <v>232</v>
      </c>
      <c r="Y129" t="s">
        <v>240</v>
      </c>
      <c r="Z129" s="53">
        <f>INDEX('[10]NY'!$X$3:$X460,MATCH(AG129,'[10]NY'!$AE$3:$AE$334,0),1)</f>
        <v>0</v>
      </c>
      <c r="AA129" t="s">
        <v>274</v>
      </c>
      <c r="AB129" t="s">
        <v>258</v>
      </c>
      <c r="AD129">
        <v>270</v>
      </c>
      <c r="AF129" t="str">
        <f t="shared" si="5"/>
        <v>2511U00014</v>
      </c>
      <c r="AG129" t="str">
        <f>'[9]NY0604-GDMReport'!W129</f>
        <v>2511U00014</v>
      </c>
      <c r="AH129">
        <f t="shared" si="6"/>
        <v>0</v>
      </c>
      <c r="AI129">
        <v>226</v>
      </c>
      <c r="AJ129">
        <v>0.467</v>
      </c>
      <c r="AK129">
        <v>1898.4</v>
      </c>
      <c r="AL129">
        <f t="shared" si="7"/>
        <v>55</v>
      </c>
      <c r="AM129" s="40">
        <f t="shared" si="8"/>
        <v>0.14099999999999996</v>
      </c>
      <c r="AN129" s="32">
        <f t="shared" si="9"/>
        <v>573.6999999999998</v>
      </c>
    </row>
    <row r="130" spans="1:40" ht="12.75">
      <c r="A130" t="s">
        <v>182</v>
      </c>
      <c r="B130" t="s">
        <v>805</v>
      </c>
      <c r="C130">
        <v>2511</v>
      </c>
      <c r="D130" t="s">
        <v>818</v>
      </c>
      <c r="F130">
        <v>11</v>
      </c>
      <c r="G130">
        <v>281</v>
      </c>
      <c r="I130">
        <v>0.492</v>
      </c>
      <c r="J130">
        <v>0.608</v>
      </c>
      <c r="S130">
        <v>2472.1</v>
      </c>
      <c r="T130" t="s">
        <v>764</v>
      </c>
      <c r="U130" t="s">
        <v>245</v>
      </c>
      <c r="V130" t="s">
        <v>469</v>
      </c>
      <c r="W130" t="s">
        <v>806</v>
      </c>
      <c r="X130" t="s">
        <v>232</v>
      </c>
      <c r="Y130" t="s">
        <v>240</v>
      </c>
      <c r="Z130" s="53">
        <f>INDEX('[10]NY'!$X$3:$X461,MATCH(AG130,'[10]NY'!$AE$3:$AE$334,0),1)</f>
        <v>0</v>
      </c>
      <c r="AA130" t="s">
        <v>274</v>
      </c>
      <c r="AB130" t="s">
        <v>258</v>
      </c>
      <c r="AD130">
        <v>270</v>
      </c>
      <c r="AF130" t="str">
        <f t="shared" si="5"/>
        <v>2511U00015</v>
      </c>
      <c r="AG130" t="str">
        <f>'[9]NY0604-GDMReport'!W130</f>
        <v>2511U00015</v>
      </c>
      <c r="AH130">
        <f t="shared" si="6"/>
        <v>0</v>
      </c>
      <c r="AI130">
        <v>226</v>
      </c>
      <c r="AJ130">
        <v>0.467</v>
      </c>
      <c r="AK130">
        <v>1898.4</v>
      </c>
      <c r="AL130">
        <f t="shared" si="7"/>
        <v>55</v>
      </c>
      <c r="AM130" s="40">
        <f t="shared" si="8"/>
        <v>0.14099999999999996</v>
      </c>
      <c r="AN130" s="32">
        <f t="shared" si="9"/>
        <v>573.6999999999998</v>
      </c>
    </row>
    <row r="131" spans="1:40" ht="12.75">
      <c r="A131" t="s">
        <v>182</v>
      </c>
      <c r="B131" t="s">
        <v>805</v>
      </c>
      <c r="C131">
        <v>2511</v>
      </c>
      <c r="D131" t="s">
        <v>819</v>
      </c>
      <c r="F131">
        <v>13</v>
      </c>
      <c r="G131">
        <v>379</v>
      </c>
      <c r="I131">
        <v>0.492</v>
      </c>
      <c r="J131">
        <v>0.82</v>
      </c>
      <c r="S131">
        <v>3334.1</v>
      </c>
      <c r="T131" t="s">
        <v>764</v>
      </c>
      <c r="U131" t="s">
        <v>245</v>
      </c>
      <c r="V131" t="s">
        <v>469</v>
      </c>
      <c r="W131" t="s">
        <v>806</v>
      </c>
      <c r="X131" t="s">
        <v>232</v>
      </c>
      <c r="Y131" t="s">
        <v>240</v>
      </c>
      <c r="Z131" s="53">
        <f>INDEX('[10]NY'!$X$3:$X462,MATCH(AG131,'[10]NY'!$AE$3:$AE$334,0),1)</f>
        <v>0</v>
      </c>
      <c r="AA131" t="s">
        <v>274</v>
      </c>
      <c r="AB131" t="s">
        <v>258</v>
      </c>
      <c r="AD131">
        <v>270</v>
      </c>
      <c r="AF131" t="str">
        <f aca="true" t="shared" si="10" ref="AF131:AF194">C131&amp;D131</f>
        <v>2511U00016</v>
      </c>
      <c r="AG131" t="str">
        <f>'[9]NY0604-GDMReport'!W131</f>
        <v>2511U00016</v>
      </c>
      <c r="AH131">
        <f aca="true" t="shared" si="11" ref="AH131:AH194">IF(AF131=AG131,)</f>
        <v>0</v>
      </c>
      <c r="AL131">
        <f aca="true" t="shared" si="12" ref="AL131:AL194">G131-AI131</f>
        <v>379</v>
      </c>
      <c r="AM131" s="40">
        <f aca="true" t="shared" si="13" ref="AM131:AM194">J131-AJ131</f>
        <v>0.82</v>
      </c>
      <c r="AN131" s="32">
        <f aca="true" t="shared" si="14" ref="AN131:AN194">S131-AK131</f>
        <v>3334.1</v>
      </c>
    </row>
    <row r="132" spans="1:40" ht="12.75">
      <c r="A132" t="s">
        <v>182</v>
      </c>
      <c r="B132" t="s">
        <v>805</v>
      </c>
      <c r="C132">
        <v>2511</v>
      </c>
      <c r="D132" t="s">
        <v>820</v>
      </c>
      <c r="F132">
        <v>13</v>
      </c>
      <c r="G132">
        <v>379</v>
      </c>
      <c r="I132">
        <v>0.492</v>
      </c>
      <c r="J132">
        <v>0.82</v>
      </c>
      <c r="S132">
        <v>3334.1</v>
      </c>
      <c r="T132" t="s">
        <v>764</v>
      </c>
      <c r="U132" t="s">
        <v>245</v>
      </c>
      <c r="V132" t="s">
        <v>469</v>
      </c>
      <c r="W132" t="s">
        <v>806</v>
      </c>
      <c r="X132" t="s">
        <v>232</v>
      </c>
      <c r="Y132" t="s">
        <v>240</v>
      </c>
      <c r="Z132" s="53">
        <f>INDEX('[10]NY'!$X$3:$X463,MATCH(AG132,'[10]NY'!$AE$3:$AE$334,0),1)</f>
        <v>0</v>
      </c>
      <c r="AA132" t="s">
        <v>274</v>
      </c>
      <c r="AB132" t="s">
        <v>258</v>
      </c>
      <c r="AD132">
        <v>270</v>
      </c>
      <c r="AF132" t="str">
        <f t="shared" si="10"/>
        <v>2511U00017</v>
      </c>
      <c r="AG132" t="str">
        <f>'[9]NY0604-GDMReport'!W132</f>
        <v>2511U00017</v>
      </c>
      <c r="AH132">
        <f t="shared" si="11"/>
        <v>0</v>
      </c>
      <c r="AL132">
        <f t="shared" si="12"/>
        <v>379</v>
      </c>
      <c r="AM132" s="40">
        <f t="shared" si="13"/>
        <v>0.82</v>
      </c>
      <c r="AN132" s="32">
        <f t="shared" si="14"/>
        <v>3334.1</v>
      </c>
    </row>
    <row r="133" spans="1:40" ht="12.75">
      <c r="A133" t="s">
        <v>182</v>
      </c>
      <c r="B133" t="s">
        <v>805</v>
      </c>
      <c r="C133">
        <v>2511</v>
      </c>
      <c r="D133" t="s">
        <v>821</v>
      </c>
      <c r="F133">
        <v>13</v>
      </c>
      <c r="G133">
        <v>194</v>
      </c>
      <c r="I133">
        <v>0.492</v>
      </c>
      <c r="J133">
        <v>0.42</v>
      </c>
      <c r="S133">
        <v>1707.2</v>
      </c>
      <c r="T133" t="s">
        <v>764</v>
      </c>
      <c r="U133" t="s">
        <v>245</v>
      </c>
      <c r="V133" t="s">
        <v>469</v>
      </c>
      <c r="W133" t="s">
        <v>806</v>
      </c>
      <c r="X133" t="s">
        <v>232</v>
      </c>
      <c r="Y133" t="s">
        <v>240</v>
      </c>
      <c r="Z133" s="53">
        <f>INDEX('[10]NY'!$X$3:$X464,MATCH(AG133,'[10]NY'!$AE$3:$AE$334,0),1)</f>
        <v>0</v>
      </c>
      <c r="AA133" t="s">
        <v>274</v>
      </c>
      <c r="AB133" t="s">
        <v>258</v>
      </c>
      <c r="AD133">
        <v>270</v>
      </c>
      <c r="AF133" t="str">
        <f t="shared" si="10"/>
        <v>2511U00018</v>
      </c>
      <c r="AG133" t="str">
        <f>'[9]NY0604-GDMReport'!W133</f>
        <v>2511U00018</v>
      </c>
      <c r="AH133">
        <f t="shared" si="11"/>
        <v>0</v>
      </c>
      <c r="AL133">
        <f t="shared" si="12"/>
        <v>194</v>
      </c>
      <c r="AM133" s="40">
        <f t="shared" si="13"/>
        <v>0.42</v>
      </c>
      <c r="AN133" s="32">
        <f t="shared" si="14"/>
        <v>1707.2</v>
      </c>
    </row>
    <row r="134" spans="1:40" ht="12.75">
      <c r="A134" t="s">
        <v>182</v>
      </c>
      <c r="B134" t="s">
        <v>805</v>
      </c>
      <c r="C134">
        <v>2511</v>
      </c>
      <c r="D134" t="s">
        <v>822</v>
      </c>
      <c r="F134">
        <v>13</v>
      </c>
      <c r="G134">
        <v>194</v>
      </c>
      <c r="I134">
        <v>0.492</v>
      </c>
      <c r="J134">
        <v>0.42</v>
      </c>
      <c r="S134">
        <v>1707.2</v>
      </c>
      <c r="T134" t="s">
        <v>764</v>
      </c>
      <c r="U134" t="s">
        <v>245</v>
      </c>
      <c r="V134" t="s">
        <v>469</v>
      </c>
      <c r="W134" t="s">
        <v>806</v>
      </c>
      <c r="X134" t="s">
        <v>232</v>
      </c>
      <c r="Y134" t="s">
        <v>240</v>
      </c>
      <c r="Z134" s="53">
        <f>INDEX('[10]NY'!$X$3:$X465,MATCH(AG134,'[10]NY'!$AE$3:$AE$334,0),1)</f>
        <v>0</v>
      </c>
      <c r="AA134" t="s">
        <v>274</v>
      </c>
      <c r="AB134" t="s">
        <v>258</v>
      </c>
      <c r="AD134">
        <v>270</v>
      </c>
      <c r="AF134" t="str">
        <f t="shared" si="10"/>
        <v>2511U00019</v>
      </c>
      <c r="AG134" t="str">
        <f>'[9]NY0604-GDMReport'!W134</f>
        <v>2511U00019</v>
      </c>
      <c r="AH134">
        <f t="shared" si="11"/>
        <v>0</v>
      </c>
      <c r="AL134">
        <f t="shared" si="12"/>
        <v>194</v>
      </c>
      <c r="AM134" s="40">
        <f t="shared" si="13"/>
        <v>0.42</v>
      </c>
      <c r="AN134" s="32">
        <f t="shared" si="14"/>
        <v>1707.2</v>
      </c>
    </row>
    <row r="135" spans="1:40" ht="12.75">
      <c r="A135" t="s">
        <v>182</v>
      </c>
      <c r="B135" t="s">
        <v>823</v>
      </c>
      <c r="C135">
        <v>10190</v>
      </c>
      <c r="D135">
        <v>1</v>
      </c>
      <c r="F135">
        <v>18.98</v>
      </c>
      <c r="G135">
        <v>1150</v>
      </c>
      <c r="I135">
        <v>0.067</v>
      </c>
      <c r="J135">
        <v>0.32</v>
      </c>
      <c r="S135">
        <v>10163.906</v>
      </c>
      <c r="T135" t="s">
        <v>824</v>
      </c>
      <c r="U135" t="s">
        <v>230</v>
      </c>
      <c r="V135" t="s">
        <v>483</v>
      </c>
      <c r="W135" t="s">
        <v>825</v>
      </c>
      <c r="X135" t="s">
        <v>232</v>
      </c>
      <c r="Y135" t="s">
        <v>251</v>
      </c>
      <c r="Z135" s="53">
        <f>INDEX('[10]NY'!$X$3:$X466,MATCH(AG135,'[10]NY'!$AE$3:$AE$334,0),1)</f>
        <v>0</v>
      </c>
      <c r="AA135" t="s">
        <v>274</v>
      </c>
      <c r="AB135" t="s">
        <v>258</v>
      </c>
      <c r="AC135" t="s">
        <v>242</v>
      </c>
      <c r="AD135">
        <v>600</v>
      </c>
      <c r="AF135" t="str">
        <f t="shared" si="10"/>
        <v>101901</v>
      </c>
      <c r="AG135" t="str">
        <f>'[9]NY0604-GDMReport'!W135</f>
        <v>101901</v>
      </c>
      <c r="AH135">
        <f t="shared" si="11"/>
        <v>0</v>
      </c>
      <c r="AL135">
        <f t="shared" si="12"/>
        <v>1150</v>
      </c>
      <c r="AM135" s="40">
        <f t="shared" si="13"/>
        <v>0.32</v>
      </c>
      <c r="AN135" s="32">
        <f t="shared" si="14"/>
        <v>10163.906</v>
      </c>
    </row>
    <row r="136" spans="1:40" ht="12.75">
      <c r="A136" t="s">
        <v>182</v>
      </c>
      <c r="B136" t="s">
        <v>826</v>
      </c>
      <c r="C136">
        <v>2512</v>
      </c>
      <c r="D136" t="s">
        <v>827</v>
      </c>
      <c r="F136">
        <v>6.08</v>
      </c>
      <c r="G136">
        <v>79</v>
      </c>
      <c r="I136">
        <v>0.507</v>
      </c>
      <c r="J136">
        <v>0.346</v>
      </c>
      <c r="S136">
        <v>1162.017</v>
      </c>
      <c r="T136" t="s">
        <v>784</v>
      </c>
      <c r="U136" t="s">
        <v>245</v>
      </c>
      <c r="V136" t="s">
        <v>469</v>
      </c>
      <c r="W136" t="s">
        <v>806</v>
      </c>
      <c r="X136" t="s">
        <v>232</v>
      </c>
      <c r="Y136" t="s">
        <v>240</v>
      </c>
      <c r="Z136" s="53">
        <f>INDEX('[10]NY'!$X$3:$X467,MATCH(AG136,'[10]NY'!$AE$3:$AE$334,0),1)</f>
        <v>0</v>
      </c>
      <c r="AA136" t="s">
        <v>258</v>
      </c>
      <c r="AD136">
        <v>298</v>
      </c>
      <c r="AF136" t="str">
        <f t="shared" si="10"/>
        <v>2512UGT001</v>
      </c>
      <c r="AG136" t="str">
        <f>'[9]NY0604-GDMReport'!W136</f>
        <v>2512UGT001</v>
      </c>
      <c r="AH136">
        <f t="shared" si="11"/>
        <v>0</v>
      </c>
      <c r="AL136">
        <f t="shared" si="12"/>
        <v>79</v>
      </c>
      <c r="AM136" s="40">
        <f t="shared" si="13"/>
        <v>0.346</v>
      </c>
      <c r="AN136" s="32">
        <f t="shared" si="14"/>
        <v>1162.017</v>
      </c>
    </row>
    <row r="137" spans="1:40" ht="12.75">
      <c r="A137" t="s">
        <v>182</v>
      </c>
      <c r="B137" t="s">
        <v>828</v>
      </c>
      <c r="C137">
        <v>2493</v>
      </c>
      <c r="D137">
        <v>1</v>
      </c>
      <c r="F137">
        <v>24</v>
      </c>
      <c r="G137">
        <v>3898</v>
      </c>
      <c r="I137">
        <v>0.008</v>
      </c>
      <c r="J137">
        <v>0.179</v>
      </c>
      <c r="S137">
        <v>43031</v>
      </c>
      <c r="T137" t="s">
        <v>648</v>
      </c>
      <c r="U137" t="s">
        <v>245</v>
      </c>
      <c r="V137" t="s">
        <v>469</v>
      </c>
      <c r="W137" t="s">
        <v>649</v>
      </c>
      <c r="X137" t="s">
        <v>829</v>
      </c>
      <c r="Y137" t="s">
        <v>251</v>
      </c>
      <c r="Z137" s="53" t="s">
        <v>749</v>
      </c>
      <c r="AA137" t="s">
        <v>274</v>
      </c>
      <c r="AC137" t="s">
        <v>830</v>
      </c>
      <c r="AD137">
        <v>3165</v>
      </c>
      <c r="AF137" t="str">
        <f t="shared" si="10"/>
        <v>24931</v>
      </c>
      <c r="AG137" t="str">
        <f>'[9]NY0604-GDMReport'!W137</f>
        <v>24931</v>
      </c>
      <c r="AH137">
        <f t="shared" si="11"/>
        <v>0</v>
      </c>
      <c r="AI137">
        <v>1223</v>
      </c>
      <c r="AJ137">
        <v>0.13</v>
      </c>
      <c r="AK137">
        <v>14603.25</v>
      </c>
      <c r="AL137">
        <f t="shared" si="12"/>
        <v>2675</v>
      </c>
      <c r="AM137" s="40">
        <f t="shared" si="13"/>
        <v>0.04899999999999999</v>
      </c>
      <c r="AN137" s="32">
        <f t="shared" si="14"/>
        <v>28427.75</v>
      </c>
    </row>
    <row r="138" spans="1:40" ht="12.75">
      <c r="A138" t="s">
        <v>182</v>
      </c>
      <c r="B138" t="s">
        <v>828</v>
      </c>
      <c r="C138">
        <v>2493</v>
      </c>
      <c r="D138">
        <v>2</v>
      </c>
      <c r="F138">
        <v>24</v>
      </c>
      <c r="G138">
        <v>3894</v>
      </c>
      <c r="I138">
        <v>0.008</v>
      </c>
      <c r="J138">
        <v>0.175</v>
      </c>
      <c r="S138">
        <v>43361.8</v>
      </c>
      <c r="T138" t="s">
        <v>648</v>
      </c>
      <c r="U138" t="s">
        <v>245</v>
      </c>
      <c r="V138" t="s">
        <v>469</v>
      </c>
      <c r="W138" t="s">
        <v>649</v>
      </c>
      <c r="X138" t="s">
        <v>831</v>
      </c>
      <c r="Y138" t="s">
        <v>251</v>
      </c>
      <c r="Z138" s="53" t="s">
        <v>749</v>
      </c>
      <c r="AA138" t="s">
        <v>274</v>
      </c>
      <c r="AC138" t="s">
        <v>830</v>
      </c>
      <c r="AD138">
        <v>3165</v>
      </c>
      <c r="AF138" t="str">
        <f t="shared" si="10"/>
        <v>24932</v>
      </c>
      <c r="AG138" t="str">
        <f>'[9]NY0604-GDMReport'!W138</f>
        <v>24932</v>
      </c>
      <c r="AH138">
        <f t="shared" si="11"/>
        <v>0</v>
      </c>
      <c r="AL138">
        <f t="shared" si="12"/>
        <v>3894</v>
      </c>
      <c r="AM138" s="40">
        <f t="shared" si="13"/>
        <v>0.175</v>
      </c>
      <c r="AN138" s="32">
        <f t="shared" si="14"/>
        <v>43361.8</v>
      </c>
    </row>
    <row r="139" spans="1:40" ht="12.75">
      <c r="A139" t="s">
        <v>182</v>
      </c>
      <c r="B139" t="s">
        <v>828</v>
      </c>
      <c r="C139">
        <v>2493</v>
      </c>
      <c r="D139">
        <v>60</v>
      </c>
      <c r="F139">
        <v>24</v>
      </c>
      <c r="H139">
        <v>19031</v>
      </c>
      <c r="I139">
        <v>0.149</v>
      </c>
      <c r="J139">
        <v>2.129</v>
      </c>
      <c r="S139">
        <v>28655.6</v>
      </c>
      <c r="T139" t="s">
        <v>648</v>
      </c>
      <c r="U139" t="s">
        <v>245</v>
      </c>
      <c r="V139" t="s">
        <v>469</v>
      </c>
      <c r="W139" t="s">
        <v>649</v>
      </c>
      <c r="X139" t="s">
        <v>232</v>
      </c>
      <c r="Y139" t="s">
        <v>704</v>
      </c>
      <c r="Z139" s="53" t="str">
        <f>INDEX('[10]NY'!$X$3:$X470,MATCH(AG139,'[10]NY'!$AE$3:$AE$334,0),1)</f>
        <v>NCBL</v>
      </c>
      <c r="AA139" t="s">
        <v>241</v>
      </c>
      <c r="AB139" t="s">
        <v>274</v>
      </c>
      <c r="AD139">
        <v>1930</v>
      </c>
      <c r="AF139" t="str">
        <f t="shared" si="10"/>
        <v>249360</v>
      </c>
      <c r="AG139" t="str">
        <f>'[9]NY0604-GDMReport'!W139</f>
        <v>249360</v>
      </c>
      <c r="AH139">
        <f t="shared" si="11"/>
        <v>0</v>
      </c>
      <c r="AJ139">
        <v>1.57</v>
      </c>
      <c r="AK139">
        <v>24518.7</v>
      </c>
      <c r="AL139">
        <f t="shared" si="12"/>
        <v>0</v>
      </c>
      <c r="AM139" s="40">
        <f t="shared" si="13"/>
        <v>0.5589999999999999</v>
      </c>
      <c r="AN139" s="32">
        <f t="shared" si="14"/>
        <v>4136.899999999998</v>
      </c>
    </row>
    <row r="140" spans="1:40" ht="12.75">
      <c r="A140" t="s">
        <v>182</v>
      </c>
      <c r="B140" t="s">
        <v>828</v>
      </c>
      <c r="C140">
        <v>2493</v>
      </c>
      <c r="D140">
        <v>70</v>
      </c>
      <c r="F140">
        <v>24</v>
      </c>
      <c r="H140">
        <v>18916</v>
      </c>
      <c r="I140">
        <v>0.138</v>
      </c>
      <c r="J140">
        <v>3.336</v>
      </c>
      <c r="S140">
        <v>48601.9</v>
      </c>
      <c r="T140" t="s">
        <v>648</v>
      </c>
      <c r="U140" t="s">
        <v>245</v>
      </c>
      <c r="V140" t="s">
        <v>469</v>
      </c>
      <c r="W140" t="s">
        <v>649</v>
      </c>
      <c r="X140" t="s">
        <v>232</v>
      </c>
      <c r="Y140" t="s">
        <v>704</v>
      </c>
      <c r="Z140" s="53" t="str">
        <f>INDEX('[10]NY'!$X$3:$X471,MATCH(AG140,'[10]NY'!$AE$3:$AE$334,0),1)</f>
        <v>NCBL</v>
      </c>
      <c r="AA140" t="s">
        <v>241</v>
      </c>
      <c r="AB140" t="s">
        <v>274</v>
      </c>
      <c r="AD140">
        <v>1982</v>
      </c>
      <c r="AF140" t="str">
        <f t="shared" si="10"/>
        <v>249370</v>
      </c>
      <c r="AG140" t="str">
        <f>'[9]NY0604-GDMReport'!W140</f>
        <v>249370</v>
      </c>
      <c r="AH140">
        <f t="shared" si="11"/>
        <v>0</v>
      </c>
      <c r="AJ140">
        <v>1.083</v>
      </c>
      <c r="AK140">
        <v>18565.1</v>
      </c>
      <c r="AL140">
        <f t="shared" si="12"/>
        <v>0</v>
      </c>
      <c r="AM140" s="40">
        <f t="shared" si="13"/>
        <v>2.253</v>
      </c>
      <c r="AN140" s="32">
        <f t="shared" si="14"/>
        <v>30036.800000000003</v>
      </c>
    </row>
    <row r="141" spans="1:40" ht="12.75">
      <c r="A141" t="s">
        <v>182</v>
      </c>
      <c r="B141" t="s">
        <v>832</v>
      </c>
      <c r="C141">
        <v>56032</v>
      </c>
      <c r="D141">
        <v>1</v>
      </c>
      <c r="F141">
        <v>17.75</v>
      </c>
      <c r="G141">
        <v>866</v>
      </c>
      <c r="I141">
        <v>0.01</v>
      </c>
      <c r="J141">
        <v>0.04</v>
      </c>
      <c r="S141">
        <v>8647.425</v>
      </c>
      <c r="T141" t="s">
        <v>764</v>
      </c>
      <c r="U141" t="s">
        <v>245</v>
      </c>
      <c r="W141" t="s">
        <v>833</v>
      </c>
      <c r="X141" t="s">
        <v>232</v>
      </c>
      <c r="Y141" t="s">
        <v>240</v>
      </c>
      <c r="Z141" s="53">
        <v>0</v>
      </c>
      <c r="AA141" t="s">
        <v>274</v>
      </c>
      <c r="AB141" t="s">
        <v>258</v>
      </c>
      <c r="AC141" t="s">
        <v>252</v>
      </c>
      <c r="AD141">
        <v>462</v>
      </c>
      <c r="AF141" t="str">
        <f t="shared" si="10"/>
        <v>560321</v>
      </c>
      <c r="AG141" t="str">
        <f>'[9]NY0604-GDMReport'!W149</f>
        <v>560321</v>
      </c>
      <c r="AH141">
        <f t="shared" si="11"/>
        <v>0</v>
      </c>
      <c r="AI141">
        <v>0</v>
      </c>
      <c r="AJ141">
        <v>0.001</v>
      </c>
      <c r="AK141">
        <v>26.825</v>
      </c>
      <c r="AL141">
        <f t="shared" si="12"/>
        <v>866</v>
      </c>
      <c r="AM141" s="40">
        <f t="shared" si="13"/>
        <v>0.039</v>
      </c>
      <c r="AN141" s="32">
        <f t="shared" si="14"/>
        <v>8620.599999999999</v>
      </c>
    </row>
    <row r="142" spans="1:40" ht="12.75">
      <c r="A142" t="s">
        <v>182</v>
      </c>
      <c r="B142" t="s">
        <v>834</v>
      </c>
      <c r="C142">
        <v>2513</v>
      </c>
      <c r="D142">
        <v>40</v>
      </c>
      <c r="F142">
        <v>23.5</v>
      </c>
      <c r="G142">
        <v>1609</v>
      </c>
      <c r="I142">
        <v>0.08</v>
      </c>
      <c r="J142">
        <v>0.662</v>
      </c>
      <c r="S142">
        <v>17196.7</v>
      </c>
      <c r="T142" t="s">
        <v>708</v>
      </c>
      <c r="U142" t="s">
        <v>245</v>
      </c>
      <c r="V142" t="s">
        <v>469</v>
      </c>
      <c r="W142" t="s">
        <v>806</v>
      </c>
      <c r="X142" t="s">
        <v>232</v>
      </c>
      <c r="Y142" t="s">
        <v>261</v>
      </c>
      <c r="Z142" s="53" t="str">
        <f>INDEX('[10]NY'!$X$3:$X481,MATCH(AG142,'[10]NY'!$AE$3:$AE$334,0),1)</f>
        <v>NCBL</v>
      </c>
      <c r="AA142" t="s">
        <v>274</v>
      </c>
      <c r="AC142" t="s">
        <v>288</v>
      </c>
      <c r="AD142">
        <v>1060</v>
      </c>
      <c r="AF142" t="str">
        <f t="shared" si="10"/>
        <v>251340</v>
      </c>
      <c r="AG142" t="str">
        <f>'[9]NY0604-GDMReport'!W150</f>
        <v>251340</v>
      </c>
      <c r="AH142">
        <f t="shared" si="11"/>
        <v>0</v>
      </c>
      <c r="AL142">
        <f t="shared" si="12"/>
        <v>1609</v>
      </c>
      <c r="AM142" s="40">
        <f t="shared" si="13"/>
        <v>0.662</v>
      </c>
      <c r="AN142" s="32">
        <f t="shared" si="14"/>
        <v>17196.7</v>
      </c>
    </row>
    <row r="143" spans="1:40" ht="12.75">
      <c r="A143" t="s">
        <v>182</v>
      </c>
      <c r="B143" t="s">
        <v>835</v>
      </c>
      <c r="C143">
        <v>54131</v>
      </c>
      <c r="D143" t="s">
        <v>836</v>
      </c>
      <c r="F143">
        <v>24</v>
      </c>
      <c r="G143">
        <v>922</v>
      </c>
      <c r="I143">
        <v>0.08</v>
      </c>
      <c r="J143">
        <v>0.433</v>
      </c>
      <c r="S143">
        <v>10875.1</v>
      </c>
      <c r="T143" t="s">
        <v>683</v>
      </c>
      <c r="U143" t="s">
        <v>230</v>
      </c>
      <c r="V143" t="s">
        <v>483</v>
      </c>
      <c r="W143" t="s">
        <v>837</v>
      </c>
      <c r="X143" t="s">
        <v>232</v>
      </c>
      <c r="Y143" t="s">
        <v>251</v>
      </c>
      <c r="Z143" s="53">
        <f>INDEX('[10]NY'!$X$3:$X482,MATCH(AG143,'[10]NY'!$AE$3:$AE$334,0),1)</f>
        <v>0</v>
      </c>
      <c r="AA143" t="s">
        <v>274</v>
      </c>
      <c r="AB143" t="s">
        <v>258</v>
      </c>
      <c r="AC143" t="s">
        <v>242</v>
      </c>
      <c r="AD143">
        <v>570</v>
      </c>
      <c r="AF143" t="str">
        <f t="shared" si="10"/>
        <v>54131NTCT1</v>
      </c>
      <c r="AG143" t="str">
        <f>'[9]NY0604-GDMReport'!W151</f>
        <v>54131NTCT1</v>
      </c>
      <c r="AH143">
        <f t="shared" si="11"/>
        <v>0</v>
      </c>
      <c r="AL143">
        <f t="shared" si="12"/>
        <v>922</v>
      </c>
      <c r="AM143" s="40">
        <f t="shared" si="13"/>
        <v>0.433</v>
      </c>
      <c r="AN143" s="32">
        <f t="shared" si="14"/>
        <v>10875.1</v>
      </c>
    </row>
    <row r="144" spans="1:40" ht="12.75">
      <c r="A144" t="s">
        <v>182</v>
      </c>
      <c r="B144" t="s">
        <v>838</v>
      </c>
      <c r="C144">
        <v>2679</v>
      </c>
      <c r="D144">
        <v>5</v>
      </c>
      <c r="F144">
        <v>12.5</v>
      </c>
      <c r="G144">
        <v>579</v>
      </c>
      <c r="I144">
        <v>0.026</v>
      </c>
      <c r="J144">
        <v>0.031</v>
      </c>
      <c r="S144">
        <v>5719.775</v>
      </c>
      <c r="T144" t="s">
        <v>764</v>
      </c>
      <c r="U144" t="s">
        <v>245</v>
      </c>
      <c r="W144" t="s">
        <v>839</v>
      </c>
      <c r="X144" t="s">
        <v>232</v>
      </c>
      <c r="Y144" t="s">
        <v>240</v>
      </c>
      <c r="Z144" s="53">
        <v>0</v>
      </c>
      <c r="AA144" t="s">
        <v>274</v>
      </c>
      <c r="AB144" t="s">
        <v>258</v>
      </c>
      <c r="AC144" t="s">
        <v>252</v>
      </c>
      <c r="AD144">
        <v>421</v>
      </c>
      <c r="AF144" t="str">
        <f t="shared" si="10"/>
        <v>26795</v>
      </c>
      <c r="AG144" t="str">
        <f>'[9]NY0604-GDMReport'!W152</f>
        <v>26795</v>
      </c>
      <c r="AH144">
        <f t="shared" si="11"/>
        <v>0</v>
      </c>
      <c r="AL144">
        <f t="shared" si="12"/>
        <v>579</v>
      </c>
      <c r="AM144" s="40">
        <f t="shared" si="13"/>
        <v>0.031</v>
      </c>
      <c r="AN144" s="32">
        <f t="shared" si="14"/>
        <v>5719.775</v>
      </c>
    </row>
    <row r="145" spans="1:40" ht="12.75">
      <c r="A145" t="s">
        <v>182</v>
      </c>
      <c r="B145" t="s">
        <v>840</v>
      </c>
      <c r="C145">
        <v>54138</v>
      </c>
      <c r="D145" t="s">
        <v>841</v>
      </c>
      <c r="F145">
        <v>0</v>
      </c>
      <c r="T145" t="s">
        <v>842</v>
      </c>
      <c r="U145" t="s">
        <v>230</v>
      </c>
      <c r="V145" t="s">
        <v>469</v>
      </c>
      <c r="W145" t="s">
        <v>843</v>
      </c>
      <c r="X145" t="s">
        <v>232</v>
      </c>
      <c r="Y145" t="s">
        <v>251</v>
      </c>
      <c r="Z145" s="53">
        <f>INDEX('[10]NY'!$X$3:$X484,MATCH(AG145,'[10]NY'!$AE$3:$AE$334,0),1)</f>
        <v>0</v>
      </c>
      <c r="AA145" t="s">
        <v>274</v>
      </c>
      <c r="AB145" t="s">
        <v>258</v>
      </c>
      <c r="AC145" t="s">
        <v>272</v>
      </c>
      <c r="AD145">
        <v>610</v>
      </c>
      <c r="AF145" t="str">
        <f t="shared" si="10"/>
        <v>5413801GTDB</v>
      </c>
      <c r="AG145" t="str">
        <f>'[9]NY0604-GDMReport'!W153</f>
        <v>5413801GTDB</v>
      </c>
      <c r="AH145">
        <f t="shared" si="11"/>
        <v>0</v>
      </c>
      <c r="AL145">
        <f t="shared" si="12"/>
        <v>0</v>
      </c>
      <c r="AM145" s="40">
        <f t="shared" si="13"/>
        <v>0</v>
      </c>
      <c r="AN145" s="32">
        <f t="shared" si="14"/>
        <v>0</v>
      </c>
    </row>
    <row r="146" spans="1:40" ht="12.75">
      <c r="A146" t="s">
        <v>182</v>
      </c>
      <c r="B146" t="s">
        <v>844</v>
      </c>
      <c r="C146">
        <v>2514</v>
      </c>
      <c r="D146">
        <v>40</v>
      </c>
      <c r="F146">
        <v>24</v>
      </c>
      <c r="G146">
        <v>1671</v>
      </c>
      <c r="I146">
        <v>0.066</v>
      </c>
      <c r="J146">
        <v>0.569</v>
      </c>
      <c r="S146">
        <v>18272.9</v>
      </c>
      <c r="T146" t="s">
        <v>764</v>
      </c>
      <c r="U146" t="s">
        <v>245</v>
      </c>
      <c r="V146" t="s">
        <v>469</v>
      </c>
      <c r="W146" t="s">
        <v>806</v>
      </c>
      <c r="X146" t="s">
        <v>232</v>
      </c>
      <c r="Y146" t="s">
        <v>261</v>
      </c>
      <c r="Z146" s="53" t="str">
        <f>INDEX('[10]NY'!$X$3:$X486,MATCH(AG146,'[10]NY'!$AE$3:$AE$334,0),1)</f>
        <v>NCBL</v>
      </c>
      <c r="AA146" t="s">
        <v>274</v>
      </c>
      <c r="AC146" t="s">
        <v>288</v>
      </c>
      <c r="AD146">
        <v>1060</v>
      </c>
      <c r="AF146" t="str">
        <f t="shared" si="10"/>
        <v>251440</v>
      </c>
      <c r="AG146" t="str">
        <f>'[9]NY0604-GDMReport'!W155</f>
        <v>251440</v>
      </c>
      <c r="AH146">
        <f t="shared" si="11"/>
        <v>0</v>
      </c>
      <c r="AL146">
        <f t="shared" si="12"/>
        <v>1671</v>
      </c>
      <c r="AM146" s="40">
        <f t="shared" si="13"/>
        <v>0.569</v>
      </c>
      <c r="AN146" s="32">
        <f t="shared" si="14"/>
        <v>18272.9</v>
      </c>
    </row>
    <row r="147" spans="1:40" ht="12.75">
      <c r="A147" t="s">
        <v>182</v>
      </c>
      <c r="B147" t="s">
        <v>844</v>
      </c>
      <c r="C147">
        <v>2514</v>
      </c>
      <c r="D147">
        <v>50</v>
      </c>
      <c r="F147">
        <v>24</v>
      </c>
      <c r="G147">
        <v>1717</v>
      </c>
      <c r="I147">
        <v>0.076</v>
      </c>
      <c r="J147">
        <v>0.627</v>
      </c>
      <c r="S147">
        <v>17735.2</v>
      </c>
      <c r="T147" t="s">
        <v>764</v>
      </c>
      <c r="U147" t="s">
        <v>245</v>
      </c>
      <c r="V147" t="s">
        <v>469</v>
      </c>
      <c r="W147" t="s">
        <v>806</v>
      </c>
      <c r="X147" t="s">
        <v>232</v>
      </c>
      <c r="Y147" t="s">
        <v>261</v>
      </c>
      <c r="Z147" s="53" t="str">
        <f>INDEX('[10]NY'!$X$3:$X487,MATCH(AG147,'[10]NY'!$AE$3:$AE$334,0),1)</f>
        <v>NCBL</v>
      </c>
      <c r="AA147" t="s">
        <v>274</v>
      </c>
      <c r="AC147" t="s">
        <v>288</v>
      </c>
      <c r="AD147">
        <v>1060</v>
      </c>
      <c r="AF147" t="str">
        <f t="shared" si="10"/>
        <v>251450</v>
      </c>
      <c r="AG147" t="str">
        <f>'[9]NY0604-GDMReport'!W156</f>
        <v>251450</v>
      </c>
      <c r="AH147">
        <f t="shared" si="11"/>
        <v>0</v>
      </c>
      <c r="AL147">
        <f t="shared" si="12"/>
        <v>1717</v>
      </c>
      <c r="AM147" s="40">
        <f t="shared" si="13"/>
        <v>0.627</v>
      </c>
      <c r="AN147" s="32">
        <f t="shared" si="14"/>
        <v>17735.2</v>
      </c>
    </row>
    <row r="148" spans="1:40" ht="12.75">
      <c r="A148" t="s">
        <v>182</v>
      </c>
      <c r="B148" t="s">
        <v>844</v>
      </c>
      <c r="C148">
        <v>2514</v>
      </c>
      <c r="D148" t="s">
        <v>845</v>
      </c>
      <c r="F148">
        <v>1</v>
      </c>
      <c r="G148">
        <v>13</v>
      </c>
      <c r="I148">
        <v>0.586</v>
      </c>
      <c r="J148">
        <v>0.052</v>
      </c>
      <c r="S148">
        <v>178.1</v>
      </c>
      <c r="T148" t="s">
        <v>764</v>
      </c>
      <c r="U148" t="s">
        <v>245</v>
      </c>
      <c r="V148" t="s">
        <v>469</v>
      </c>
      <c r="W148" t="s">
        <v>806</v>
      </c>
      <c r="X148" t="s">
        <v>232</v>
      </c>
      <c r="Y148" t="s">
        <v>240</v>
      </c>
      <c r="Z148" s="53">
        <f>INDEX('[10]NY'!$X$3:$X488,MATCH(AG148,'[10]NY'!$AE$3:$AE$334,0),1)</f>
        <v>0</v>
      </c>
      <c r="AA148" t="s">
        <v>258</v>
      </c>
      <c r="AD148">
        <v>662</v>
      </c>
      <c r="AF148" t="str">
        <f t="shared" si="10"/>
        <v>2514U00020</v>
      </c>
      <c r="AG148" t="str">
        <f>'[9]NY0604-GDMReport'!W157</f>
        <v>2514U00020</v>
      </c>
      <c r="AH148">
        <f t="shared" si="11"/>
        <v>0</v>
      </c>
      <c r="AL148">
        <f t="shared" si="12"/>
        <v>13</v>
      </c>
      <c r="AM148" s="40">
        <f t="shared" si="13"/>
        <v>0.052</v>
      </c>
      <c r="AN148" s="32">
        <f t="shared" si="14"/>
        <v>178.1</v>
      </c>
    </row>
    <row r="149" spans="1:40" ht="12.75">
      <c r="A149" t="s">
        <v>182</v>
      </c>
      <c r="B149" t="s">
        <v>844</v>
      </c>
      <c r="C149">
        <v>2514</v>
      </c>
      <c r="D149" t="s">
        <v>846</v>
      </c>
      <c r="F149">
        <v>10</v>
      </c>
      <c r="G149">
        <v>383</v>
      </c>
      <c r="I149">
        <v>0.586</v>
      </c>
      <c r="J149">
        <v>1.537</v>
      </c>
      <c r="S149">
        <v>5246</v>
      </c>
      <c r="T149" t="s">
        <v>764</v>
      </c>
      <c r="U149" t="s">
        <v>245</v>
      </c>
      <c r="V149" t="s">
        <v>469</v>
      </c>
      <c r="W149" t="s">
        <v>806</v>
      </c>
      <c r="X149" t="s">
        <v>232</v>
      </c>
      <c r="Y149" t="s">
        <v>240</v>
      </c>
      <c r="Z149" s="53">
        <f>INDEX('[10]NY'!$X$3:$X489,MATCH(AG149,'[10]NY'!$AE$3:$AE$334,0),1)</f>
        <v>0</v>
      </c>
      <c r="AA149" t="s">
        <v>258</v>
      </c>
      <c r="AD149">
        <v>662</v>
      </c>
      <c r="AF149" t="str">
        <f t="shared" si="10"/>
        <v>2514U00021</v>
      </c>
      <c r="AG149" t="str">
        <f>'[9]NY0604-GDMReport'!W158</f>
        <v>2514U00021</v>
      </c>
      <c r="AH149">
        <f t="shared" si="11"/>
        <v>0</v>
      </c>
      <c r="AL149">
        <f t="shared" si="12"/>
        <v>383</v>
      </c>
      <c r="AM149" s="40">
        <f t="shared" si="13"/>
        <v>1.537</v>
      </c>
      <c r="AN149" s="32">
        <f t="shared" si="14"/>
        <v>5246</v>
      </c>
    </row>
    <row r="150" spans="1:40" ht="12.75">
      <c r="A150" t="s">
        <v>182</v>
      </c>
      <c r="B150" t="s">
        <v>847</v>
      </c>
      <c r="C150">
        <v>7869</v>
      </c>
      <c r="D150" t="s">
        <v>848</v>
      </c>
      <c r="F150">
        <v>0</v>
      </c>
      <c r="T150" t="s">
        <v>764</v>
      </c>
      <c r="U150" t="s">
        <v>245</v>
      </c>
      <c r="V150" t="s">
        <v>469</v>
      </c>
      <c r="W150" t="s">
        <v>806</v>
      </c>
      <c r="X150" t="s">
        <v>232</v>
      </c>
      <c r="Y150" t="s">
        <v>240</v>
      </c>
      <c r="Z150" s="53">
        <f>INDEX('[10]NY'!$X$3:$X490,MATCH(AG150,'[10]NY'!$AE$3:$AE$334,0),1)</f>
        <v>0</v>
      </c>
      <c r="AA150" t="s">
        <v>258</v>
      </c>
      <c r="AD150">
        <v>266</v>
      </c>
      <c r="AF150" t="str">
        <f t="shared" si="10"/>
        <v>7869UGT011</v>
      </c>
      <c r="AG150" t="str">
        <f>'[9]NY0604-GDMReport'!W159</f>
        <v>7869UGT011</v>
      </c>
      <c r="AH150">
        <f t="shared" si="11"/>
        <v>0</v>
      </c>
      <c r="AL150">
        <f t="shared" si="12"/>
        <v>0</v>
      </c>
      <c r="AM150" s="40">
        <f t="shared" si="13"/>
        <v>0</v>
      </c>
      <c r="AN150" s="32">
        <f t="shared" si="14"/>
        <v>0</v>
      </c>
    </row>
    <row r="151" spans="1:40" ht="12.75">
      <c r="A151" t="s">
        <v>182</v>
      </c>
      <c r="B151" t="s">
        <v>847</v>
      </c>
      <c r="C151">
        <v>7869</v>
      </c>
      <c r="D151" t="s">
        <v>849</v>
      </c>
      <c r="F151">
        <v>13.25</v>
      </c>
      <c r="G151">
        <v>521</v>
      </c>
      <c r="I151">
        <v>0.019</v>
      </c>
      <c r="J151">
        <v>0.016</v>
      </c>
      <c r="S151">
        <v>3226.05</v>
      </c>
      <c r="T151" t="s">
        <v>764</v>
      </c>
      <c r="U151" t="s">
        <v>245</v>
      </c>
      <c r="V151" t="s">
        <v>469</v>
      </c>
      <c r="W151" t="s">
        <v>806</v>
      </c>
      <c r="X151" t="s">
        <v>232</v>
      </c>
      <c r="Y151" t="s">
        <v>240</v>
      </c>
      <c r="Z151" s="53">
        <f>INDEX('[10]NY'!$X$3:$X491,MATCH(AG151,'[10]NY'!$AE$3:$AE$334,0),1)</f>
        <v>0</v>
      </c>
      <c r="AA151" t="s">
        <v>274</v>
      </c>
      <c r="AB151" t="s">
        <v>258</v>
      </c>
      <c r="AC151" t="s">
        <v>252</v>
      </c>
      <c r="AD151">
        <v>457</v>
      </c>
      <c r="AF151" t="str">
        <f t="shared" si="10"/>
        <v>7869UGT012</v>
      </c>
      <c r="AG151" t="str">
        <f>'[9]NY0604-GDMReport'!W160</f>
        <v>7869UGT012</v>
      </c>
      <c r="AH151">
        <f t="shared" si="11"/>
        <v>0</v>
      </c>
      <c r="AL151">
        <f t="shared" si="12"/>
        <v>521</v>
      </c>
      <c r="AM151" s="40">
        <f t="shared" si="13"/>
        <v>0.016</v>
      </c>
      <c r="AN151" s="32">
        <f t="shared" si="14"/>
        <v>3226.05</v>
      </c>
    </row>
    <row r="152" spans="1:40" ht="12.75">
      <c r="A152" t="s">
        <v>182</v>
      </c>
      <c r="B152" t="s">
        <v>847</v>
      </c>
      <c r="C152">
        <v>7869</v>
      </c>
      <c r="D152" t="s">
        <v>850</v>
      </c>
      <c r="F152">
        <v>9.75</v>
      </c>
      <c r="G152">
        <v>358</v>
      </c>
      <c r="I152">
        <v>0.03</v>
      </c>
      <c r="J152">
        <v>0.028</v>
      </c>
      <c r="S152">
        <v>3530.175</v>
      </c>
      <c r="T152" t="s">
        <v>764</v>
      </c>
      <c r="U152" t="s">
        <v>245</v>
      </c>
      <c r="V152" t="s">
        <v>469</v>
      </c>
      <c r="W152" t="s">
        <v>806</v>
      </c>
      <c r="X152" t="s">
        <v>232</v>
      </c>
      <c r="Y152" t="s">
        <v>240</v>
      </c>
      <c r="Z152" s="53">
        <f>INDEX('[10]NY'!$X$3:$X492,MATCH(AG152,'[10]NY'!$AE$3:$AE$334,0),1)</f>
        <v>0</v>
      </c>
      <c r="AA152" t="s">
        <v>274</v>
      </c>
      <c r="AB152" t="s">
        <v>258</v>
      </c>
      <c r="AC152" t="s">
        <v>252</v>
      </c>
      <c r="AD152">
        <v>457</v>
      </c>
      <c r="AF152" t="str">
        <f t="shared" si="10"/>
        <v>7869UGT013</v>
      </c>
      <c r="AG152" t="str">
        <f>'[9]NY0604-GDMReport'!W161</f>
        <v>7869UGT013</v>
      </c>
      <c r="AH152">
        <f t="shared" si="11"/>
        <v>0</v>
      </c>
      <c r="AL152">
        <f t="shared" si="12"/>
        <v>358</v>
      </c>
      <c r="AM152" s="40">
        <f t="shared" si="13"/>
        <v>0.028</v>
      </c>
      <c r="AN152" s="32">
        <f t="shared" si="14"/>
        <v>3530.175</v>
      </c>
    </row>
    <row r="153" spans="1:40" ht="12.75">
      <c r="A153" t="s">
        <v>182</v>
      </c>
      <c r="B153" t="s">
        <v>851</v>
      </c>
      <c r="C153">
        <v>2494</v>
      </c>
      <c r="D153" t="s">
        <v>852</v>
      </c>
      <c r="E153" t="s">
        <v>853</v>
      </c>
      <c r="F153">
        <v>10</v>
      </c>
      <c r="G153">
        <v>160</v>
      </c>
      <c r="I153">
        <v>0.686</v>
      </c>
      <c r="J153">
        <v>0.79</v>
      </c>
      <c r="S153">
        <v>2302</v>
      </c>
      <c r="T153" t="s">
        <v>643</v>
      </c>
      <c r="U153" t="s">
        <v>245</v>
      </c>
      <c r="V153" t="s">
        <v>469</v>
      </c>
      <c r="W153" t="s">
        <v>742</v>
      </c>
      <c r="X153" t="s">
        <v>232</v>
      </c>
      <c r="Y153" t="s">
        <v>240</v>
      </c>
      <c r="Z153" s="53">
        <f>INDEX('[10]NY'!$X$3:$X493,MATCH(AG153,'[10]NY'!$AE$3:$AE$334,0),1)</f>
        <v>0</v>
      </c>
      <c r="AA153" t="s">
        <v>271</v>
      </c>
      <c r="AD153">
        <v>299</v>
      </c>
      <c r="AF153" t="str">
        <f t="shared" si="10"/>
        <v>2494CT01-1</v>
      </c>
      <c r="AG153" t="str">
        <f>'[9]NY0604-GDMReport'!W162</f>
        <v>2494CT01-1</v>
      </c>
      <c r="AH153">
        <f t="shared" si="11"/>
        <v>0</v>
      </c>
      <c r="AL153">
        <f t="shared" si="12"/>
        <v>160</v>
      </c>
      <c r="AM153" s="40">
        <f t="shared" si="13"/>
        <v>0.79</v>
      </c>
      <c r="AN153" s="32">
        <f t="shared" si="14"/>
        <v>2302</v>
      </c>
    </row>
    <row r="154" spans="1:40" ht="12.75">
      <c r="A154" t="s">
        <v>182</v>
      </c>
      <c r="B154" t="s">
        <v>851</v>
      </c>
      <c r="C154">
        <v>2494</v>
      </c>
      <c r="D154" t="s">
        <v>854</v>
      </c>
      <c r="E154" t="s">
        <v>853</v>
      </c>
      <c r="F154">
        <v>10</v>
      </c>
      <c r="G154">
        <v>160</v>
      </c>
      <c r="I154">
        <v>0.686</v>
      </c>
      <c r="J154">
        <v>0.79</v>
      </c>
      <c r="S154">
        <v>2302</v>
      </c>
      <c r="T154" t="s">
        <v>643</v>
      </c>
      <c r="U154" t="s">
        <v>245</v>
      </c>
      <c r="V154" t="s">
        <v>469</v>
      </c>
      <c r="W154" t="s">
        <v>742</v>
      </c>
      <c r="X154" t="s">
        <v>232</v>
      </c>
      <c r="Y154" t="s">
        <v>240</v>
      </c>
      <c r="Z154" s="53">
        <f>INDEX('[10]NY'!$X$3:$X494,MATCH(AG154,'[10]NY'!$AE$3:$AE$334,0),1)</f>
        <v>0</v>
      </c>
      <c r="AA154" t="s">
        <v>271</v>
      </c>
      <c r="AD154">
        <v>299</v>
      </c>
      <c r="AF154" t="str">
        <f t="shared" si="10"/>
        <v>2494CT01-2</v>
      </c>
      <c r="AG154" t="str">
        <f>'[9]NY0604-GDMReport'!W163</f>
        <v>2494CT01-2</v>
      </c>
      <c r="AH154">
        <f t="shared" si="11"/>
        <v>0</v>
      </c>
      <c r="AL154">
        <f t="shared" si="12"/>
        <v>160</v>
      </c>
      <c r="AM154" s="40">
        <f t="shared" si="13"/>
        <v>0.79</v>
      </c>
      <c r="AN154" s="32">
        <f t="shared" si="14"/>
        <v>2302</v>
      </c>
    </row>
    <row r="155" spans="1:40" ht="12.75">
      <c r="A155" t="s">
        <v>182</v>
      </c>
      <c r="B155" t="s">
        <v>851</v>
      </c>
      <c r="C155">
        <v>2494</v>
      </c>
      <c r="D155" t="s">
        <v>855</v>
      </c>
      <c r="E155" t="s">
        <v>853</v>
      </c>
      <c r="F155">
        <v>10</v>
      </c>
      <c r="G155">
        <v>160</v>
      </c>
      <c r="I155">
        <v>0.686</v>
      </c>
      <c r="J155">
        <v>0.79</v>
      </c>
      <c r="S155">
        <v>2302</v>
      </c>
      <c r="T155" t="s">
        <v>643</v>
      </c>
      <c r="U155" t="s">
        <v>245</v>
      </c>
      <c r="V155" t="s">
        <v>469</v>
      </c>
      <c r="W155" t="s">
        <v>742</v>
      </c>
      <c r="X155" t="s">
        <v>232</v>
      </c>
      <c r="Y155" t="s">
        <v>240</v>
      </c>
      <c r="Z155" s="53">
        <f>INDEX('[10]NY'!$X$3:$X495,MATCH(AG155,'[10]NY'!$AE$3:$AE$334,0),1)</f>
        <v>0</v>
      </c>
      <c r="AA155" t="s">
        <v>271</v>
      </c>
      <c r="AD155">
        <v>299</v>
      </c>
      <c r="AF155" t="str">
        <f t="shared" si="10"/>
        <v>2494CT01-3</v>
      </c>
      <c r="AG155" t="str">
        <f>'[9]NY0604-GDMReport'!W164</f>
        <v>2494CT01-3</v>
      </c>
      <c r="AH155">
        <f t="shared" si="11"/>
        <v>0</v>
      </c>
      <c r="AL155">
        <f t="shared" si="12"/>
        <v>160</v>
      </c>
      <c r="AM155" s="40">
        <f t="shared" si="13"/>
        <v>0.79</v>
      </c>
      <c r="AN155" s="32">
        <f t="shared" si="14"/>
        <v>2302</v>
      </c>
    </row>
    <row r="156" spans="1:40" ht="12.75">
      <c r="A156" t="s">
        <v>182</v>
      </c>
      <c r="B156" t="s">
        <v>851</v>
      </c>
      <c r="C156">
        <v>2494</v>
      </c>
      <c r="D156" t="s">
        <v>856</v>
      </c>
      <c r="E156" t="s">
        <v>853</v>
      </c>
      <c r="F156">
        <v>10</v>
      </c>
      <c r="G156">
        <v>160</v>
      </c>
      <c r="I156">
        <v>0.686</v>
      </c>
      <c r="J156">
        <v>0.79</v>
      </c>
      <c r="S156">
        <v>2302</v>
      </c>
      <c r="T156" t="s">
        <v>643</v>
      </c>
      <c r="U156" t="s">
        <v>245</v>
      </c>
      <c r="V156" t="s">
        <v>469</v>
      </c>
      <c r="W156" t="s">
        <v>742</v>
      </c>
      <c r="X156" t="s">
        <v>232</v>
      </c>
      <c r="Y156" t="s">
        <v>240</v>
      </c>
      <c r="Z156" s="53">
        <f>INDEX('[10]NY'!$X$3:$X496,MATCH(AG156,'[10]NY'!$AE$3:$AE$334,0),1)</f>
        <v>0</v>
      </c>
      <c r="AA156" t="s">
        <v>271</v>
      </c>
      <c r="AD156">
        <v>299</v>
      </c>
      <c r="AF156" t="str">
        <f t="shared" si="10"/>
        <v>2494CT01-4</v>
      </c>
      <c r="AG156" t="str">
        <f>'[9]NY0604-GDMReport'!W165</f>
        <v>2494CT01-4</v>
      </c>
      <c r="AH156">
        <f t="shared" si="11"/>
        <v>0</v>
      </c>
      <c r="AL156">
        <f t="shared" si="12"/>
        <v>160</v>
      </c>
      <c r="AM156" s="40">
        <f t="shared" si="13"/>
        <v>0.79</v>
      </c>
      <c r="AN156" s="32">
        <f t="shared" si="14"/>
        <v>2302</v>
      </c>
    </row>
    <row r="157" spans="1:40" ht="12.75">
      <c r="A157" t="s">
        <v>182</v>
      </c>
      <c r="B157" t="s">
        <v>851</v>
      </c>
      <c r="C157">
        <v>2494</v>
      </c>
      <c r="D157" t="s">
        <v>857</v>
      </c>
      <c r="E157" t="s">
        <v>853</v>
      </c>
      <c r="F157">
        <v>7</v>
      </c>
      <c r="G157">
        <v>112</v>
      </c>
      <c r="I157">
        <v>0.686</v>
      </c>
      <c r="J157">
        <v>0.553</v>
      </c>
      <c r="S157">
        <v>1611.4</v>
      </c>
      <c r="T157" t="s">
        <v>643</v>
      </c>
      <c r="U157" t="s">
        <v>245</v>
      </c>
      <c r="V157" t="s">
        <v>469</v>
      </c>
      <c r="W157" t="s">
        <v>742</v>
      </c>
      <c r="X157" t="s">
        <v>232</v>
      </c>
      <c r="Y157" t="s">
        <v>240</v>
      </c>
      <c r="Z157" s="53">
        <f>INDEX('[10]NY'!$X$3:$X497,MATCH(AG157,'[10]NY'!$AE$3:$AE$334,0),1)</f>
        <v>0</v>
      </c>
      <c r="AA157" t="s">
        <v>271</v>
      </c>
      <c r="AD157">
        <v>299</v>
      </c>
      <c r="AF157" t="str">
        <f t="shared" si="10"/>
        <v>2494CT01-5</v>
      </c>
      <c r="AG157" t="str">
        <f>'[9]NY0604-GDMReport'!W166</f>
        <v>2494CT01-5</v>
      </c>
      <c r="AH157">
        <f t="shared" si="11"/>
        <v>0</v>
      </c>
      <c r="AL157">
        <f t="shared" si="12"/>
        <v>112</v>
      </c>
      <c r="AM157" s="40">
        <f t="shared" si="13"/>
        <v>0.553</v>
      </c>
      <c r="AN157" s="32">
        <f t="shared" si="14"/>
        <v>1611.4</v>
      </c>
    </row>
    <row r="158" spans="1:40" ht="12.75">
      <c r="A158" t="s">
        <v>182</v>
      </c>
      <c r="B158" t="s">
        <v>851</v>
      </c>
      <c r="C158">
        <v>2494</v>
      </c>
      <c r="D158" t="s">
        <v>858</v>
      </c>
      <c r="E158" t="s">
        <v>853</v>
      </c>
      <c r="F158">
        <v>7</v>
      </c>
      <c r="G158">
        <v>112</v>
      </c>
      <c r="I158">
        <v>0.686</v>
      </c>
      <c r="J158">
        <v>0.553</v>
      </c>
      <c r="S158">
        <v>1611.4</v>
      </c>
      <c r="T158" t="s">
        <v>643</v>
      </c>
      <c r="U158" t="s">
        <v>245</v>
      </c>
      <c r="V158" t="s">
        <v>469</v>
      </c>
      <c r="W158" t="s">
        <v>742</v>
      </c>
      <c r="X158" t="s">
        <v>232</v>
      </c>
      <c r="Y158" t="s">
        <v>240</v>
      </c>
      <c r="Z158" s="53">
        <f>INDEX('[10]NY'!$X$3:$X498,MATCH(AG158,'[10]NY'!$AE$3:$AE$334,0),1)</f>
        <v>0</v>
      </c>
      <c r="AA158" t="s">
        <v>271</v>
      </c>
      <c r="AD158">
        <v>299</v>
      </c>
      <c r="AF158" t="str">
        <f t="shared" si="10"/>
        <v>2494CT01-6</v>
      </c>
      <c r="AG158" t="str">
        <f>'[9]NY0604-GDMReport'!W167</f>
        <v>2494CT01-6</v>
      </c>
      <c r="AH158">
        <f t="shared" si="11"/>
        <v>0</v>
      </c>
      <c r="AL158">
        <f t="shared" si="12"/>
        <v>112</v>
      </c>
      <c r="AM158" s="40">
        <f t="shared" si="13"/>
        <v>0.553</v>
      </c>
      <c r="AN158" s="32">
        <f t="shared" si="14"/>
        <v>1611.4</v>
      </c>
    </row>
    <row r="159" spans="1:40" ht="12.75">
      <c r="A159" t="s">
        <v>182</v>
      </c>
      <c r="B159" t="s">
        <v>851</v>
      </c>
      <c r="C159">
        <v>2494</v>
      </c>
      <c r="D159" t="s">
        <v>859</v>
      </c>
      <c r="E159" t="s">
        <v>853</v>
      </c>
      <c r="F159">
        <v>10</v>
      </c>
      <c r="G159">
        <v>160</v>
      </c>
      <c r="I159">
        <v>0.686</v>
      </c>
      <c r="J159">
        <v>0.79</v>
      </c>
      <c r="S159">
        <v>2302</v>
      </c>
      <c r="T159" t="s">
        <v>643</v>
      </c>
      <c r="U159" t="s">
        <v>245</v>
      </c>
      <c r="V159" t="s">
        <v>469</v>
      </c>
      <c r="W159" t="s">
        <v>742</v>
      </c>
      <c r="X159" t="s">
        <v>232</v>
      </c>
      <c r="Y159" t="s">
        <v>240</v>
      </c>
      <c r="Z159" s="53">
        <f>INDEX('[10]NY'!$X$3:$X499,MATCH(AG159,'[10]NY'!$AE$3:$AE$334,0),1)</f>
        <v>0</v>
      </c>
      <c r="AA159" t="s">
        <v>271</v>
      </c>
      <c r="AD159">
        <v>299</v>
      </c>
      <c r="AF159" t="str">
        <f t="shared" si="10"/>
        <v>2494CT01-7</v>
      </c>
      <c r="AG159" t="str">
        <f>'[9]NY0604-GDMReport'!W168</f>
        <v>2494CT01-7</v>
      </c>
      <c r="AH159">
        <f t="shared" si="11"/>
        <v>0</v>
      </c>
      <c r="AL159">
        <f t="shared" si="12"/>
        <v>160</v>
      </c>
      <c r="AM159" s="40">
        <f t="shared" si="13"/>
        <v>0.79</v>
      </c>
      <c r="AN159" s="32">
        <f t="shared" si="14"/>
        <v>2302</v>
      </c>
    </row>
    <row r="160" spans="1:40" ht="12.75">
      <c r="A160" t="s">
        <v>182</v>
      </c>
      <c r="B160" t="s">
        <v>851</v>
      </c>
      <c r="C160">
        <v>2494</v>
      </c>
      <c r="D160" t="s">
        <v>860</v>
      </c>
      <c r="E160" t="s">
        <v>853</v>
      </c>
      <c r="F160">
        <v>10</v>
      </c>
      <c r="G160">
        <v>160</v>
      </c>
      <c r="I160">
        <v>0.686</v>
      </c>
      <c r="J160">
        <v>0.79</v>
      </c>
      <c r="S160">
        <v>2302</v>
      </c>
      <c r="T160" t="s">
        <v>643</v>
      </c>
      <c r="U160" t="s">
        <v>245</v>
      </c>
      <c r="V160" t="s">
        <v>469</v>
      </c>
      <c r="W160" t="s">
        <v>742</v>
      </c>
      <c r="X160" t="s">
        <v>232</v>
      </c>
      <c r="Y160" t="s">
        <v>240</v>
      </c>
      <c r="Z160" s="53">
        <f>INDEX('[10]NY'!$X$3:$X500,MATCH(AG160,'[10]NY'!$AE$3:$AE$334,0),1)</f>
        <v>0</v>
      </c>
      <c r="AA160" t="s">
        <v>271</v>
      </c>
      <c r="AD160">
        <v>299</v>
      </c>
      <c r="AF160" t="str">
        <f t="shared" si="10"/>
        <v>2494CT01-8</v>
      </c>
      <c r="AG160" t="str">
        <f>'[9]NY0604-GDMReport'!W169</f>
        <v>2494CT01-8</v>
      </c>
      <c r="AH160">
        <f t="shared" si="11"/>
        <v>0</v>
      </c>
      <c r="AL160">
        <f t="shared" si="12"/>
        <v>160</v>
      </c>
      <c r="AM160" s="40">
        <f t="shared" si="13"/>
        <v>0.79</v>
      </c>
      <c r="AN160" s="32">
        <f t="shared" si="14"/>
        <v>2302</v>
      </c>
    </row>
    <row r="161" spans="1:40" ht="12.75">
      <c r="A161" t="s">
        <v>182</v>
      </c>
      <c r="B161" t="s">
        <v>851</v>
      </c>
      <c r="C161">
        <v>2494</v>
      </c>
      <c r="D161" t="s">
        <v>861</v>
      </c>
      <c r="E161" t="s">
        <v>853</v>
      </c>
      <c r="F161">
        <v>20</v>
      </c>
      <c r="G161">
        <v>320</v>
      </c>
      <c r="I161">
        <v>0.314</v>
      </c>
      <c r="J161">
        <v>0.723</v>
      </c>
      <c r="S161">
        <v>4604</v>
      </c>
      <c r="T161" t="s">
        <v>643</v>
      </c>
      <c r="U161" t="s">
        <v>245</v>
      </c>
      <c r="V161" t="s">
        <v>469</v>
      </c>
      <c r="W161" t="s">
        <v>742</v>
      </c>
      <c r="X161" t="s">
        <v>232</v>
      </c>
      <c r="Y161" t="s">
        <v>240</v>
      </c>
      <c r="Z161" s="53">
        <f>INDEX('[10]NY'!$X$3:$X501,MATCH(AG161,'[10]NY'!$AE$3:$AE$334,0),1)</f>
        <v>0</v>
      </c>
      <c r="AA161" t="s">
        <v>271</v>
      </c>
      <c r="AB161" t="s">
        <v>274</v>
      </c>
      <c r="AD161">
        <v>299</v>
      </c>
      <c r="AF161" t="str">
        <f t="shared" si="10"/>
        <v>2494CT02-1</v>
      </c>
      <c r="AG161" t="str">
        <f>'[9]NY0604-GDMReport'!W170</f>
        <v>2494CT02-1</v>
      </c>
      <c r="AH161">
        <f t="shared" si="11"/>
        <v>0</v>
      </c>
      <c r="AL161">
        <f t="shared" si="12"/>
        <v>320</v>
      </c>
      <c r="AM161" s="40">
        <f t="shared" si="13"/>
        <v>0.723</v>
      </c>
      <c r="AN161" s="32">
        <f t="shared" si="14"/>
        <v>4604</v>
      </c>
    </row>
    <row r="162" spans="1:40" ht="12.75">
      <c r="A162" t="s">
        <v>182</v>
      </c>
      <c r="B162" t="s">
        <v>851</v>
      </c>
      <c r="C162">
        <v>2494</v>
      </c>
      <c r="D162" t="s">
        <v>862</v>
      </c>
      <c r="E162" t="s">
        <v>853</v>
      </c>
      <c r="F162">
        <v>12</v>
      </c>
      <c r="G162">
        <v>192</v>
      </c>
      <c r="I162">
        <v>0.314</v>
      </c>
      <c r="J162">
        <v>0.434</v>
      </c>
      <c r="S162">
        <v>2762.4</v>
      </c>
      <c r="T162" t="s">
        <v>643</v>
      </c>
      <c r="U162" t="s">
        <v>245</v>
      </c>
      <c r="V162" t="s">
        <v>469</v>
      </c>
      <c r="W162" t="s">
        <v>742</v>
      </c>
      <c r="X162" t="s">
        <v>232</v>
      </c>
      <c r="Y162" t="s">
        <v>240</v>
      </c>
      <c r="Z162" s="53">
        <f>INDEX('[10]NY'!$X$3:$X502,MATCH(AG162,'[10]NY'!$AE$3:$AE$334,0),1)</f>
        <v>0</v>
      </c>
      <c r="AA162" t="s">
        <v>271</v>
      </c>
      <c r="AB162" t="s">
        <v>274</v>
      </c>
      <c r="AD162">
        <v>299</v>
      </c>
      <c r="AF162" t="str">
        <f t="shared" si="10"/>
        <v>2494CT02-2</v>
      </c>
      <c r="AG162" t="str">
        <f>'[9]NY0604-GDMReport'!W171</f>
        <v>2494CT02-2</v>
      </c>
      <c r="AH162">
        <f t="shared" si="11"/>
        <v>0</v>
      </c>
      <c r="AL162">
        <f t="shared" si="12"/>
        <v>192</v>
      </c>
      <c r="AM162" s="40">
        <f t="shared" si="13"/>
        <v>0.434</v>
      </c>
      <c r="AN162" s="32">
        <f t="shared" si="14"/>
        <v>2762.4</v>
      </c>
    </row>
    <row r="163" spans="1:40" ht="12.75">
      <c r="A163" t="s">
        <v>182</v>
      </c>
      <c r="B163" t="s">
        <v>851</v>
      </c>
      <c r="C163">
        <v>2494</v>
      </c>
      <c r="D163" t="s">
        <v>863</v>
      </c>
      <c r="E163" t="s">
        <v>853</v>
      </c>
      <c r="F163">
        <v>12</v>
      </c>
      <c r="G163">
        <v>192</v>
      </c>
      <c r="I163">
        <v>0.314</v>
      </c>
      <c r="J163">
        <v>0.434</v>
      </c>
      <c r="S163">
        <v>2762.4</v>
      </c>
      <c r="T163" t="s">
        <v>643</v>
      </c>
      <c r="U163" t="s">
        <v>245</v>
      </c>
      <c r="V163" t="s">
        <v>469</v>
      </c>
      <c r="W163" t="s">
        <v>742</v>
      </c>
      <c r="X163" t="s">
        <v>232</v>
      </c>
      <c r="Y163" t="s">
        <v>240</v>
      </c>
      <c r="Z163" s="53">
        <f>INDEX('[10]NY'!$X$3:$X503,MATCH(AG163,'[10]NY'!$AE$3:$AE$334,0),1)</f>
        <v>0</v>
      </c>
      <c r="AA163" t="s">
        <v>271</v>
      </c>
      <c r="AB163" t="s">
        <v>274</v>
      </c>
      <c r="AD163">
        <v>299</v>
      </c>
      <c r="AF163" t="str">
        <f t="shared" si="10"/>
        <v>2494CT02-3</v>
      </c>
      <c r="AG163" t="str">
        <f>'[9]NY0604-GDMReport'!W172</f>
        <v>2494CT02-3</v>
      </c>
      <c r="AH163">
        <f t="shared" si="11"/>
        <v>0</v>
      </c>
      <c r="AL163">
        <f t="shared" si="12"/>
        <v>192</v>
      </c>
      <c r="AM163" s="40">
        <f t="shared" si="13"/>
        <v>0.434</v>
      </c>
      <c r="AN163" s="32">
        <f t="shared" si="14"/>
        <v>2762.4</v>
      </c>
    </row>
    <row r="164" spans="1:40" ht="12.75">
      <c r="A164" t="s">
        <v>182</v>
      </c>
      <c r="B164" t="s">
        <v>851</v>
      </c>
      <c r="C164">
        <v>2494</v>
      </c>
      <c r="D164" t="s">
        <v>864</v>
      </c>
      <c r="E164" t="s">
        <v>853</v>
      </c>
      <c r="F164">
        <v>20</v>
      </c>
      <c r="G164">
        <v>320</v>
      </c>
      <c r="I164">
        <v>0.314</v>
      </c>
      <c r="J164">
        <v>0.723</v>
      </c>
      <c r="S164">
        <v>4604</v>
      </c>
      <c r="T164" t="s">
        <v>643</v>
      </c>
      <c r="U164" t="s">
        <v>245</v>
      </c>
      <c r="V164" t="s">
        <v>469</v>
      </c>
      <c r="W164" t="s">
        <v>742</v>
      </c>
      <c r="X164" t="s">
        <v>232</v>
      </c>
      <c r="Y164" t="s">
        <v>240</v>
      </c>
      <c r="Z164" s="53">
        <f>INDEX('[10]NY'!$X$3:$X504,MATCH(AG164,'[10]NY'!$AE$3:$AE$334,0),1)</f>
        <v>0</v>
      </c>
      <c r="AA164" t="s">
        <v>271</v>
      </c>
      <c r="AB164" t="s">
        <v>274</v>
      </c>
      <c r="AD164">
        <v>299</v>
      </c>
      <c r="AF164" t="str">
        <f t="shared" si="10"/>
        <v>2494CT02-4</v>
      </c>
      <c r="AG164" t="str">
        <f>'[9]NY0604-GDMReport'!W173</f>
        <v>2494CT02-4</v>
      </c>
      <c r="AH164">
        <f t="shared" si="11"/>
        <v>0</v>
      </c>
      <c r="AL164">
        <f t="shared" si="12"/>
        <v>320</v>
      </c>
      <c r="AM164" s="40">
        <f t="shared" si="13"/>
        <v>0.723</v>
      </c>
      <c r="AN164" s="32">
        <f t="shared" si="14"/>
        <v>4604</v>
      </c>
    </row>
    <row r="165" spans="1:40" ht="12.75">
      <c r="A165" t="s">
        <v>182</v>
      </c>
      <c r="B165" t="s">
        <v>851</v>
      </c>
      <c r="C165">
        <v>2494</v>
      </c>
      <c r="D165" t="s">
        <v>865</v>
      </c>
      <c r="E165" t="s">
        <v>853</v>
      </c>
      <c r="F165">
        <v>15</v>
      </c>
      <c r="G165">
        <v>240</v>
      </c>
      <c r="I165">
        <v>0.314</v>
      </c>
      <c r="J165">
        <v>0.542</v>
      </c>
      <c r="S165">
        <v>3453</v>
      </c>
      <c r="T165" t="s">
        <v>643</v>
      </c>
      <c r="U165" t="s">
        <v>245</v>
      </c>
      <c r="V165" t="s">
        <v>469</v>
      </c>
      <c r="W165" t="s">
        <v>742</v>
      </c>
      <c r="X165" t="s">
        <v>232</v>
      </c>
      <c r="Y165" t="s">
        <v>240</v>
      </c>
      <c r="Z165" s="53">
        <f>INDEX('[10]NY'!$X$3:$X505,MATCH(AG165,'[10]NY'!$AE$3:$AE$334,0),1)</f>
        <v>0</v>
      </c>
      <c r="AA165" t="s">
        <v>271</v>
      </c>
      <c r="AB165" t="s">
        <v>274</v>
      </c>
      <c r="AD165">
        <v>299</v>
      </c>
      <c r="AF165" t="str">
        <f t="shared" si="10"/>
        <v>2494CT02-5</v>
      </c>
      <c r="AG165" t="str">
        <f>'[9]NY0604-GDMReport'!W174</f>
        <v>2494CT02-5</v>
      </c>
      <c r="AH165">
        <f t="shared" si="11"/>
        <v>0</v>
      </c>
      <c r="AL165">
        <f t="shared" si="12"/>
        <v>240</v>
      </c>
      <c r="AM165" s="40">
        <f t="shared" si="13"/>
        <v>0.542</v>
      </c>
      <c r="AN165" s="32">
        <f t="shared" si="14"/>
        <v>3453</v>
      </c>
    </row>
    <row r="166" spans="1:40" ht="12.75">
      <c r="A166" t="s">
        <v>182</v>
      </c>
      <c r="B166" t="s">
        <v>851</v>
      </c>
      <c r="C166">
        <v>2494</v>
      </c>
      <c r="D166" t="s">
        <v>866</v>
      </c>
      <c r="E166" t="s">
        <v>853</v>
      </c>
      <c r="F166">
        <v>12</v>
      </c>
      <c r="G166">
        <v>192</v>
      </c>
      <c r="I166">
        <v>0.314</v>
      </c>
      <c r="J166">
        <v>0.434</v>
      </c>
      <c r="S166">
        <v>2762.4</v>
      </c>
      <c r="T166" t="s">
        <v>643</v>
      </c>
      <c r="U166" t="s">
        <v>245</v>
      </c>
      <c r="V166" t="s">
        <v>469</v>
      </c>
      <c r="W166" t="s">
        <v>742</v>
      </c>
      <c r="X166" t="s">
        <v>232</v>
      </c>
      <c r="Y166" t="s">
        <v>240</v>
      </c>
      <c r="Z166" s="53">
        <f>INDEX('[10]NY'!$X$3:$X506,MATCH(AG166,'[10]NY'!$AE$3:$AE$334,0),1)</f>
        <v>0</v>
      </c>
      <c r="AA166" t="s">
        <v>271</v>
      </c>
      <c r="AB166" t="s">
        <v>274</v>
      </c>
      <c r="AD166">
        <v>299</v>
      </c>
      <c r="AF166" t="str">
        <f t="shared" si="10"/>
        <v>2494CT02-6</v>
      </c>
      <c r="AG166" t="str">
        <f>'[9]NY0604-GDMReport'!W175</f>
        <v>2494CT02-6</v>
      </c>
      <c r="AH166">
        <f t="shared" si="11"/>
        <v>0</v>
      </c>
      <c r="AL166">
        <f t="shared" si="12"/>
        <v>192</v>
      </c>
      <c r="AM166" s="40">
        <f t="shared" si="13"/>
        <v>0.434</v>
      </c>
      <c r="AN166" s="32">
        <f t="shared" si="14"/>
        <v>2762.4</v>
      </c>
    </row>
    <row r="167" spans="1:40" ht="12.75">
      <c r="A167" t="s">
        <v>182</v>
      </c>
      <c r="B167" t="s">
        <v>851</v>
      </c>
      <c r="C167">
        <v>2494</v>
      </c>
      <c r="D167" t="s">
        <v>867</v>
      </c>
      <c r="E167" t="s">
        <v>853</v>
      </c>
      <c r="F167">
        <v>12</v>
      </c>
      <c r="G167">
        <v>192</v>
      </c>
      <c r="I167">
        <v>0.314</v>
      </c>
      <c r="J167">
        <v>0.434</v>
      </c>
      <c r="S167">
        <v>2762.4</v>
      </c>
      <c r="T167" t="s">
        <v>643</v>
      </c>
      <c r="U167" t="s">
        <v>245</v>
      </c>
      <c r="V167" t="s">
        <v>469</v>
      </c>
      <c r="W167" t="s">
        <v>742</v>
      </c>
      <c r="X167" t="s">
        <v>232</v>
      </c>
      <c r="Y167" t="s">
        <v>240</v>
      </c>
      <c r="Z167" s="53">
        <f>INDEX('[10]NY'!$X$3:$X507,MATCH(AG167,'[10]NY'!$AE$3:$AE$334,0),1)</f>
        <v>0</v>
      </c>
      <c r="AA167" t="s">
        <v>271</v>
      </c>
      <c r="AB167" t="s">
        <v>274</v>
      </c>
      <c r="AD167">
        <v>299</v>
      </c>
      <c r="AF167" t="str">
        <f t="shared" si="10"/>
        <v>2494CT02-7</v>
      </c>
      <c r="AG167" t="str">
        <f>'[9]NY0604-GDMReport'!W176</f>
        <v>2494CT02-7</v>
      </c>
      <c r="AH167">
        <f t="shared" si="11"/>
        <v>0</v>
      </c>
      <c r="AL167">
        <f t="shared" si="12"/>
        <v>192</v>
      </c>
      <c r="AM167" s="40">
        <f t="shared" si="13"/>
        <v>0.434</v>
      </c>
      <c r="AN167" s="32">
        <f t="shared" si="14"/>
        <v>2762.4</v>
      </c>
    </row>
    <row r="168" spans="1:40" ht="12.75">
      <c r="A168" t="s">
        <v>182</v>
      </c>
      <c r="B168" t="s">
        <v>851</v>
      </c>
      <c r="C168">
        <v>2494</v>
      </c>
      <c r="D168" t="s">
        <v>868</v>
      </c>
      <c r="E168" t="s">
        <v>853</v>
      </c>
      <c r="F168">
        <v>15</v>
      </c>
      <c r="G168">
        <v>240</v>
      </c>
      <c r="I168">
        <v>0.314</v>
      </c>
      <c r="J168">
        <v>0.542</v>
      </c>
      <c r="S168">
        <v>3453</v>
      </c>
      <c r="T168" t="s">
        <v>643</v>
      </c>
      <c r="U168" t="s">
        <v>245</v>
      </c>
      <c r="V168" t="s">
        <v>469</v>
      </c>
      <c r="W168" t="s">
        <v>742</v>
      </c>
      <c r="X168" t="s">
        <v>232</v>
      </c>
      <c r="Y168" t="s">
        <v>240</v>
      </c>
      <c r="Z168" s="53">
        <f>INDEX('[10]NY'!$X$3:$X508,MATCH(AG168,'[10]NY'!$AE$3:$AE$334,0),1)</f>
        <v>0</v>
      </c>
      <c r="AA168" t="s">
        <v>271</v>
      </c>
      <c r="AB168" t="s">
        <v>274</v>
      </c>
      <c r="AD168">
        <v>299</v>
      </c>
      <c r="AF168" t="str">
        <f t="shared" si="10"/>
        <v>2494CT02-8</v>
      </c>
      <c r="AG168" t="str">
        <f>'[9]NY0604-GDMReport'!W177</f>
        <v>2494CT02-8</v>
      </c>
      <c r="AH168">
        <f t="shared" si="11"/>
        <v>0</v>
      </c>
      <c r="AL168">
        <f t="shared" si="12"/>
        <v>240</v>
      </c>
      <c r="AM168" s="40">
        <f t="shared" si="13"/>
        <v>0.542</v>
      </c>
      <c r="AN168" s="32">
        <f t="shared" si="14"/>
        <v>3453</v>
      </c>
    </row>
    <row r="169" spans="1:40" ht="12.75">
      <c r="A169" t="s">
        <v>182</v>
      </c>
      <c r="B169" t="s">
        <v>851</v>
      </c>
      <c r="C169">
        <v>2494</v>
      </c>
      <c r="D169" t="s">
        <v>869</v>
      </c>
      <c r="E169" t="s">
        <v>853</v>
      </c>
      <c r="F169">
        <v>14</v>
      </c>
      <c r="G169">
        <v>210</v>
      </c>
      <c r="I169">
        <v>0.314</v>
      </c>
      <c r="J169">
        <v>0.475</v>
      </c>
      <c r="S169">
        <v>3021.2</v>
      </c>
      <c r="T169" t="s">
        <v>643</v>
      </c>
      <c r="U169" t="s">
        <v>245</v>
      </c>
      <c r="V169" t="s">
        <v>469</v>
      </c>
      <c r="W169" t="s">
        <v>742</v>
      </c>
      <c r="X169" t="s">
        <v>232</v>
      </c>
      <c r="Y169" t="s">
        <v>240</v>
      </c>
      <c r="Z169" s="53">
        <f>INDEX('[10]NY'!$X$3:$X509,MATCH(AG169,'[10]NY'!$AE$3:$AE$334,0),1)</f>
        <v>0</v>
      </c>
      <c r="AA169" t="s">
        <v>271</v>
      </c>
      <c r="AB169" t="s">
        <v>274</v>
      </c>
      <c r="AD169">
        <v>299</v>
      </c>
      <c r="AF169" t="str">
        <f t="shared" si="10"/>
        <v>2494CT03-1</v>
      </c>
      <c r="AG169" t="str">
        <f>'[9]NY0604-GDMReport'!W178</f>
        <v>2494CT03-1</v>
      </c>
      <c r="AH169">
        <f t="shared" si="11"/>
        <v>0</v>
      </c>
      <c r="AL169">
        <f t="shared" si="12"/>
        <v>210</v>
      </c>
      <c r="AM169" s="40">
        <f t="shared" si="13"/>
        <v>0.475</v>
      </c>
      <c r="AN169" s="32">
        <f t="shared" si="14"/>
        <v>3021.2</v>
      </c>
    </row>
    <row r="170" spans="1:40" ht="12.75">
      <c r="A170" t="s">
        <v>182</v>
      </c>
      <c r="B170" t="s">
        <v>851</v>
      </c>
      <c r="C170">
        <v>2494</v>
      </c>
      <c r="D170" t="s">
        <v>870</v>
      </c>
      <c r="E170" t="s">
        <v>853</v>
      </c>
      <c r="F170">
        <v>14</v>
      </c>
      <c r="G170">
        <v>210</v>
      </c>
      <c r="I170">
        <v>0.314</v>
      </c>
      <c r="J170">
        <v>0.475</v>
      </c>
      <c r="S170">
        <v>3021.2</v>
      </c>
      <c r="T170" t="s">
        <v>643</v>
      </c>
      <c r="U170" t="s">
        <v>245</v>
      </c>
      <c r="V170" t="s">
        <v>469</v>
      </c>
      <c r="W170" t="s">
        <v>742</v>
      </c>
      <c r="X170" t="s">
        <v>232</v>
      </c>
      <c r="Y170" t="s">
        <v>240</v>
      </c>
      <c r="Z170" s="53">
        <f>INDEX('[10]NY'!$X$3:$X510,MATCH(AG170,'[10]NY'!$AE$3:$AE$334,0),1)</f>
        <v>0</v>
      </c>
      <c r="AA170" t="s">
        <v>271</v>
      </c>
      <c r="AB170" t="s">
        <v>274</v>
      </c>
      <c r="AD170">
        <v>299</v>
      </c>
      <c r="AF170" t="str">
        <f t="shared" si="10"/>
        <v>2494CT03-2</v>
      </c>
      <c r="AG170" t="str">
        <f>'[9]NY0604-GDMReport'!W179</f>
        <v>2494CT03-2</v>
      </c>
      <c r="AH170">
        <f t="shared" si="11"/>
        <v>0</v>
      </c>
      <c r="AL170">
        <f t="shared" si="12"/>
        <v>210</v>
      </c>
      <c r="AM170" s="40">
        <f t="shared" si="13"/>
        <v>0.475</v>
      </c>
      <c r="AN170" s="32">
        <f t="shared" si="14"/>
        <v>3021.2</v>
      </c>
    </row>
    <row r="171" spans="1:40" ht="12.75">
      <c r="A171" t="s">
        <v>182</v>
      </c>
      <c r="B171" t="s">
        <v>851</v>
      </c>
      <c r="C171">
        <v>2494</v>
      </c>
      <c r="D171" t="s">
        <v>871</v>
      </c>
      <c r="E171" t="s">
        <v>853</v>
      </c>
      <c r="F171">
        <v>15</v>
      </c>
      <c r="G171">
        <v>225</v>
      </c>
      <c r="I171">
        <v>0.314</v>
      </c>
      <c r="J171">
        <v>0.509</v>
      </c>
      <c r="S171">
        <v>3237</v>
      </c>
      <c r="T171" t="s">
        <v>643</v>
      </c>
      <c r="U171" t="s">
        <v>245</v>
      </c>
      <c r="V171" t="s">
        <v>469</v>
      </c>
      <c r="W171" t="s">
        <v>742</v>
      </c>
      <c r="X171" t="s">
        <v>232</v>
      </c>
      <c r="Y171" t="s">
        <v>240</v>
      </c>
      <c r="Z171" s="53">
        <f>INDEX('[10]NY'!$X$3:$X511,MATCH(AG171,'[10]NY'!$AE$3:$AE$334,0),1)</f>
        <v>0</v>
      </c>
      <c r="AA171" t="s">
        <v>271</v>
      </c>
      <c r="AB171" t="s">
        <v>274</v>
      </c>
      <c r="AD171">
        <v>299</v>
      </c>
      <c r="AF171" t="str">
        <f t="shared" si="10"/>
        <v>2494CT03-3</v>
      </c>
      <c r="AG171" t="str">
        <f>'[9]NY0604-GDMReport'!W180</f>
        <v>2494CT03-3</v>
      </c>
      <c r="AH171">
        <f t="shared" si="11"/>
        <v>0</v>
      </c>
      <c r="AL171">
        <f t="shared" si="12"/>
        <v>225</v>
      </c>
      <c r="AM171" s="40">
        <f t="shared" si="13"/>
        <v>0.509</v>
      </c>
      <c r="AN171" s="32">
        <f t="shared" si="14"/>
        <v>3237</v>
      </c>
    </row>
    <row r="172" spans="1:40" ht="12.75">
      <c r="A172" t="s">
        <v>182</v>
      </c>
      <c r="B172" t="s">
        <v>851</v>
      </c>
      <c r="C172">
        <v>2494</v>
      </c>
      <c r="D172" t="s">
        <v>872</v>
      </c>
      <c r="E172" t="s">
        <v>853</v>
      </c>
      <c r="F172">
        <v>14</v>
      </c>
      <c r="G172">
        <v>210</v>
      </c>
      <c r="I172">
        <v>0.314</v>
      </c>
      <c r="J172">
        <v>0.475</v>
      </c>
      <c r="S172">
        <v>3021.2</v>
      </c>
      <c r="T172" t="s">
        <v>643</v>
      </c>
      <c r="U172" t="s">
        <v>245</v>
      </c>
      <c r="V172" t="s">
        <v>469</v>
      </c>
      <c r="W172" t="s">
        <v>742</v>
      </c>
      <c r="X172" t="s">
        <v>232</v>
      </c>
      <c r="Y172" t="s">
        <v>240</v>
      </c>
      <c r="Z172" s="53">
        <f>INDEX('[10]NY'!$X$3:$X512,MATCH(AG172,'[10]NY'!$AE$3:$AE$334,0),1)</f>
        <v>0</v>
      </c>
      <c r="AA172" t="s">
        <v>271</v>
      </c>
      <c r="AB172" t="s">
        <v>274</v>
      </c>
      <c r="AD172">
        <v>299</v>
      </c>
      <c r="AF172" t="str">
        <f t="shared" si="10"/>
        <v>2494CT03-4</v>
      </c>
      <c r="AG172" t="str">
        <f>'[9]NY0604-GDMReport'!W181</f>
        <v>2494CT03-4</v>
      </c>
      <c r="AH172">
        <f t="shared" si="11"/>
        <v>0</v>
      </c>
      <c r="AL172">
        <f t="shared" si="12"/>
        <v>210</v>
      </c>
      <c r="AM172" s="40">
        <f t="shared" si="13"/>
        <v>0.475</v>
      </c>
      <c r="AN172" s="32">
        <f t="shared" si="14"/>
        <v>3021.2</v>
      </c>
    </row>
    <row r="173" spans="1:40" ht="12.75">
      <c r="A173" t="s">
        <v>182</v>
      </c>
      <c r="B173" t="s">
        <v>851</v>
      </c>
      <c r="C173">
        <v>2494</v>
      </c>
      <c r="D173" t="s">
        <v>873</v>
      </c>
      <c r="E173" t="s">
        <v>853</v>
      </c>
      <c r="F173">
        <v>13</v>
      </c>
      <c r="G173">
        <v>195</v>
      </c>
      <c r="I173">
        <v>0.314</v>
      </c>
      <c r="J173">
        <v>0.441</v>
      </c>
      <c r="S173">
        <v>2805.4</v>
      </c>
      <c r="T173" t="s">
        <v>643</v>
      </c>
      <c r="U173" t="s">
        <v>245</v>
      </c>
      <c r="V173" t="s">
        <v>469</v>
      </c>
      <c r="W173" t="s">
        <v>742</v>
      </c>
      <c r="X173" t="s">
        <v>232</v>
      </c>
      <c r="Y173" t="s">
        <v>240</v>
      </c>
      <c r="Z173" s="53">
        <f>INDEX('[10]NY'!$X$3:$X513,MATCH(AG173,'[10]NY'!$AE$3:$AE$334,0),1)</f>
        <v>0</v>
      </c>
      <c r="AA173" t="s">
        <v>271</v>
      </c>
      <c r="AB173" t="s">
        <v>274</v>
      </c>
      <c r="AD173">
        <v>299</v>
      </c>
      <c r="AF173" t="str">
        <f t="shared" si="10"/>
        <v>2494CT03-5</v>
      </c>
      <c r="AG173" t="str">
        <f>'[9]NY0604-GDMReport'!W182</f>
        <v>2494CT03-5</v>
      </c>
      <c r="AH173">
        <f t="shared" si="11"/>
        <v>0</v>
      </c>
      <c r="AL173">
        <f t="shared" si="12"/>
        <v>195</v>
      </c>
      <c r="AM173" s="40">
        <f t="shared" si="13"/>
        <v>0.441</v>
      </c>
      <c r="AN173" s="32">
        <f t="shared" si="14"/>
        <v>2805.4</v>
      </c>
    </row>
    <row r="174" spans="1:40" ht="12.75">
      <c r="A174" t="s">
        <v>182</v>
      </c>
      <c r="B174" t="s">
        <v>851</v>
      </c>
      <c r="C174">
        <v>2494</v>
      </c>
      <c r="D174" t="s">
        <v>874</v>
      </c>
      <c r="E174" t="s">
        <v>853</v>
      </c>
      <c r="F174">
        <v>13</v>
      </c>
      <c r="G174">
        <v>195</v>
      </c>
      <c r="I174">
        <v>0.314</v>
      </c>
      <c r="J174">
        <v>0.441</v>
      </c>
      <c r="S174">
        <v>2805.4</v>
      </c>
      <c r="T174" t="s">
        <v>643</v>
      </c>
      <c r="U174" t="s">
        <v>245</v>
      </c>
      <c r="V174" t="s">
        <v>469</v>
      </c>
      <c r="W174" t="s">
        <v>742</v>
      </c>
      <c r="X174" t="s">
        <v>232</v>
      </c>
      <c r="Y174" t="s">
        <v>240</v>
      </c>
      <c r="Z174" s="53">
        <f>INDEX('[10]NY'!$X$3:$X514,MATCH(AG174,'[10]NY'!$AE$3:$AE$334,0),1)</f>
        <v>0</v>
      </c>
      <c r="AA174" t="s">
        <v>271</v>
      </c>
      <c r="AB174" t="s">
        <v>274</v>
      </c>
      <c r="AD174">
        <v>299</v>
      </c>
      <c r="AF174" t="str">
        <f t="shared" si="10"/>
        <v>2494CT03-6</v>
      </c>
      <c r="AG174" t="str">
        <f>'[9]NY0604-GDMReport'!W183</f>
        <v>2494CT03-6</v>
      </c>
      <c r="AH174">
        <f t="shared" si="11"/>
        <v>0</v>
      </c>
      <c r="AL174">
        <f t="shared" si="12"/>
        <v>195</v>
      </c>
      <c r="AM174" s="40">
        <f t="shared" si="13"/>
        <v>0.441</v>
      </c>
      <c r="AN174" s="32">
        <f t="shared" si="14"/>
        <v>2805.4</v>
      </c>
    </row>
    <row r="175" spans="1:40" ht="12.75">
      <c r="A175" t="s">
        <v>182</v>
      </c>
      <c r="B175" t="s">
        <v>851</v>
      </c>
      <c r="C175">
        <v>2494</v>
      </c>
      <c r="D175" t="s">
        <v>875</v>
      </c>
      <c r="E175" t="s">
        <v>853</v>
      </c>
      <c r="F175">
        <v>7</v>
      </c>
      <c r="G175">
        <v>105</v>
      </c>
      <c r="I175">
        <v>0.314</v>
      </c>
      <c r="J175">
        <v>0.237</v>
      </c>
      <c r="S175">
        <v>1510.6</v>
      </c>
      <c r="T175" t="s">
        <v>643</v>
      </c>
      <c r="U175" t="s">
        <v>245</v>
      </c>
      <c r="V175" t="s">
        <v>469</v>
      </c>
      <c r="W175" t="s">
        <v>742</v>
      </c>
      <c r="X175" t="s">
        <v>232</v>
      </c>
      <c r="Y175" t="s">
        <v>240</v>
      </c>
      <c r="Z175" s="53">
        <f>INDEX('[10]NY'!$X$3:$X515,MATCH(AG175,'[10]NY'!$AE$3:$AE$334,0),1)</f>
        <v>0</v>
      </c>
      <c r="AA175" t="s">
        <v>271</v>
      </c>
      <c r="AB175" t="s">
        <v>274</v>
      </c>
      <c r="AD175">
        <v>299</v>
      </c>
      <c r="AF175" t="str">
        <f t="shared" si="10"/>
        <v>2494CT03-7</v>
      </c>
      <c r="AG175" t="str">
        <f>'[9]NY0604-GDMReport'!W184</f>
        <v>2494CT03-7</v>
      </c>
      <c r="AH175">
        <f t="shared" si="11"/>
        <v>0</v>
      </c>
      <c r="AL175">
        <f t="shared" si="12"/>
        <v>105</v>
      </c>
      <c r="AM175" s="40">
        <f t="shared" si="13"/>
        <v>0.237</v>
      </c>
      <c r="AN175" s="32">
        <f t="shared" si="14"/>
        <v>1510.6</v>
      </c>
    </row>
    <row r="176" spans="1:40" ht="12.75">
      <c r="A176" t="s">
        <v>182</v>
      </c>
      <c r="B176" t="s">
        <v>851</v>
      </c>
      <c r="C176">
        <v>2494</v>
      </c>
      <c r="D176" t="s">
        <v>876</v>
      </c>
      <c r="E176" t="s">
        <v>853</v>
      </c>
      <c r="F176">
        <v>11</v>
      </c>
      <c r="G176">
        <v>165</v>
      </c>
      <c r="I176">
        <v>0.314</v>
      </c>
      <c r="J176">
        <v>0.373</v>
      </c>
      <c r="S176">
        <v>2373.8</v>
      </c>
      <c r="T176" t="s">
        <v>643</v>
      </c>
      <c r="U176" t="s">
        <v>245</v>
      </c>
      <c r="V176" t="s">
        <v>469</v>
      </c>
      <c r="W176" t="s">
        <v>742</v>
      </c>
      <c r="X176" t="s">
        <v>232</v>
      </c>
      <c r="Y176" t="s">
        <v>240</v>
      </c>
      <c r="Z176" s="53">
        <f>INDEX('[10]NY'!$X$3:$X516,MATCH(AG176,'[10]NY'!$AE$3:$AE$334,0),1)</f>
        <v>0</v>
      </c>
      <c r="AA176" t="s">
        <v>271</v>
      </c>
      <c r="AB176" t="s">
        <v>274</v>
      </c>
      <c r="AD176">
        <v>299</v>
      </c>
      <c r="AF176" t="str">
        <f t="shared" si="10"/>
        <v>2494CT03-8</v>
      </c>
      <c r="AG176" t="str">
        <f>'[9]NY0604-GDMReport'!W185</f>
        <v>2494CT03-8</v>
      </c>
      <c r="AH176">
        <f t="shared" si="11"/>
        <v>0</v>
      </c>
      <c r="AL176">
        <f t="shared" si="12"/>
        <v>165</v>
      </c>
      <c r="AM176" s="40">
        <f t="shared" si="13"/>
        <v>0.373</v>
      </c>
      <c r="AN176" s="32">
        <f t="shared" si="14"/>
        <v>2373.8</v>
      </c>
    </row>
    <row r="177" spans="1:40" ht="12.75">
      <c r="A177" t="s">
        <v>182</v>
      </c>
      <c r="B177" t="s">
        <v>851</v>
      </c>
      <c r="C177">
        <v>2494</v>
      </c>
      <c r="D177" t="s">
        <v>877</v>
      </c>
      <c r="E177" t="s">
        <v>853</v>
      </c>
      <c r="F177">
        <v>10</v>
      </c>
      <c r="G177">
        <v>150</v>
      </c>
      <c r="I177">
        <v>0.686</v>
      </c>
      <c r="J177">
        <v>0.74</v>
      </c>
      <c r="S177">
        <v>2158</v>
      </c>
      <c r="T177" t="s">
        <v>643</v>
      </c>
      <c r="U177" t="s">
        <v>245</v>
      </c>
      <c r="V177" t="s">
        <v>469</v>
      </c>
      <c r="W177" t="s">
        <v>742</v>
      </c>
      <c r="X177" t="s">
        <v>232</v>
      </c>
      <c r="Y177" t="s">
        <v>240</v>
      </c>
      <c r="Z177" s="53">
        <f>INDEX('[10]NY'!$X$3:$X517,MATCH(AG177,'[10]NY'!$AE$3:$AE$334,0),1)</f>
        <v>0</v>
      </c>
      <c r="AA177" t="s">
        <v>271</v>
      </c>
      <c r="AD177">
        <v>299</v>
      </c>
      <c r="AF177" t="str">
        <f t="shared" si="10"/>
        <v>2494CT04-1</v>
      </c>
      <c r="AG177" t="str">
        <f>'[9]NY0604-GDMReport'!W186</f>
        <v>2494CT04-1</v>
      </c>
      <c r="AH177">
        <f t="shared" si="11"/>
        <v>0</v>
      </c>
      <c r="AL177">
        <f t="shared" si="12"/>
        <v>150</v>
      </c>
      <c r="AM177" s="40">
        <f t="shared" si="13"/>
        <v>0.74</v>
      </c>
      <c r="AN177" s="32">
        <f t="shared" si="14"/>
        <v>2158</v>
      </c>
    </row>
    <row r="178" spans="1:40" ht="12.75">
      <c r="A178" t="s">
        <v>182</v>
      </c>
      <c r="B178" t="s">
        <v>851</v>
      </c>
      <c r="C178">
        <v>2494</v>
      </c>
      <c r="D178" t="s">
        <v>878</v>
      </c>
      <c r="E178" t="s">
        <v>853</v>
      </c>
      <c r="F178">
        <v>0</v>
      </c>
      <c r="T178" t="s">
        <v>643</v>
      </c>
      <c r="U178" t="s">
        <v>245</v>
      </c>
      <c r="V178" t="s">
        <v>469</v>
      </c>
      <c r="W178" t="s">
        <v>742</v>
      </c>
      <c r="X178" t="s">
        <v>232</v>
      </c>
      <c r="Y178" t="s">
        <v>240</v>
      </c>
      <c r="Z178" s="53">
        <f>INDEX('[10]NY'!$X$3:$X518,MATCH(AG178,'[10]NY'!$AE$3:$AE$334,0),1)</f>
        <v>0</v>
      </c>
      <c r="AA178" t="s">
        <v>271</v>
      </c>
      <c r="AD178">
        <v>299</v>
      </c>
      <c r="AF178" t="str">
        <f t="shared" si="10"/>
        <v>2494CT04-2</v>
      </c>
      <c r="AG178" t="str">
        <f>'[9]NY0604-GDMReport'!W187</f>
        <v>2494CT04-2</v>
      </c>
      <c r="AH178">
        <f t="shared" si="11"/>
        <v>0</v>
      </c>
      <c r="AL178">
        <f t="shared" si="12"/>
        <v>0</v>
      </c>
      <c r="AM178" s="40">
        <f t="shared" si="13"/>
        <v>0</v>
      </c>
      <c r="AN178" s="32">
        <f t="shared" si="14"/>
        <v>0</v>
      </c>
    </row>
    <row r="179" spans="1:40" ht="12.75">
      <c r="A179" t="s">
        <v>182</v>
      </c>
      <c r="B179" t="s">
        <v>851</v>
      </c>
      <c r="C179">
        <v>2494</v>
      </c>
      <c r="D179" t="s">
        <v>879</v>
      </c>
      <c r="E179" t="s">
        <v>853</v>
      </c>
      <c r="F179">
        <v>8</v>
      </c>
      <c r="G179">
        <v>120</v>
      </c>
      <c r="I179">
        <v>0.686</v>
      </c>
      <c r="J179">
        <v>0.592</v>
      </c>
      <c r="S179">
        <v>1726.4</v>
      </c>
      <c r="T179" t="s">
        <v>643</v>
      </c>
      <c r="U179" t="s">
        <v>245</v>
      </c>
      <c r="V179" t="s">
        <v>469</v>
      </c>
      <c r="W179" t="s">
        <v>742</v>
      </c>
      <c r="X179" t="s">
        <v>232</v>
      </c>
      <c r="Y179" t="s">
        <v>240</v>
      </c>
      <c r="Z179" s="53">
        <f>INDEX('[10]NY'!$X$3:$X519,MATCH(AG179,'[10]NY'!$AE$3:$AE$334,0),1)</f>
        <v>0</v>
      </c>
      <c r="AA179" t="s">
        <v>271</v>
      </c>
      <c r="AD179">
        <v>299</v>
      </c>
      <c r="AF179" t="str">
        <f t="shared" si="10"/>
        <v>2494CT04-3</v>
      </c>
      <c r="AG179" t="str">
        <f>'[9]NY0604-GDMReport'!W188</f>
        <v>2494CT04-3</v>
      </c>
      <c r="AH179">
        <f t="shared" si="11"/>
        <v>0</v>
      </c>
      <c r="AL179">
        <f t="shared" si="12"/>
        <v>120</v>
      </c>
      <c r="AM179" s="40">
        <f t="shared" si="13"/>
        <v>0.592</v>
      </c>
      <c r="AN179" s="32">
        <f t="shared" si="14"/>
        <v>1726.4</v>
      </c>
    </row>
    <row r="180" spans="1:40" ht="12.75">
      <c r="A180" t="s">
        <v>182</v>
      </c>
      <c r="B180" t="s">
        <v>851</v>
      </c>
      <c r="C180">
        <v>2494</v>
      </c>
      <c r="D180" t="s">
        <v>880</v>
      </c>
      <c r="E180" t="s">
        <v>853</v>
      </c>
      <c r="F180">
        <v>3</v>
      </c>
      <c r="G180">
        <v>45</v>
      </c>
      <c r="I180">
        <v>0.686</v>
      </c>
      <c r="J180">
        <v>0.222</v>
      </c>
      <c r="S180">
        <v>647.4</v>
      </c>
      <c r="T180" t="s">
        <v>643</v>
      </c>
      <c r="U180" t="s">
        <v>245</v>
      </c>
      <c r="V180" t="s">
        <v>469</v>
      </c>
      <c r="W180" t="s">
        <v>742</v>
      </c>
      <c r="X180" t="s">
        <v>232</v>
      </c>
      <c r="Y180" t="s">
        <v>240</v>
      </c>
      <c r="Z180" s="53">
        <f>INDEX('[10]NY'!$X$3:$X520,MATCH(AG180,'[10]NY'!$AE$3:$AE$334,0),1)</f>
        <v>0</v>
      </c>
      <c r="AA180" t="s">
        <v>271</v>
      </c>
      <c r="AD180">
        <v>299</v>
      </c>
      <c r="AF180" t="str">
        <f t="shared" si="10"/>
        <v>2494CT04-4</v>
      </c>
      <c r="AG180" t="str">
        <f>'[9]NY0604-GDMReport'!W189</f>
        <v>2494CT04-4</v>
      </c>
      <c r="AH180">
        <f t="shared" si="11"/>
        <v>0</v>
      </c>
      <c r="AL180">
        <f t="shared" si="12"/>
        <v>45</v>
      </c>
      <c r="AM180" s="40">
        <f t="shared" si="13"/>
        <v>0.222</v>
      </c>
      <c r="AN180" s="32">
        <f t="shared" si="14"/>
        <v>647.4</v>
      </c>
    </row>
    <row r="181" spans="1:40" ht="12.75">
      <c r="A181" t="s">
        <v>182</v>
      </c>
      <c r="B181" t="s">
        <v>851</v>
      </c>
      <c r="C181">
        <v>2494</v>
      </c>
      <c r="D181" t="s">
        <v>881</v>
      </c>
      <c r="E181" t="s">
        <v>853</v>
      </c>
      <c r="F181">
        <v>7</v>
      </c>
      <c r="G181">
        <v>105</v>
      </c>
      <c r="I181">
        <v>0.686</v>
      </c>
      <c r="J181">
        <v>0.518</v>
      </c>
      <c r="S181">
        <v>1510.6</v>
      </c>
      <c r="T181" t="s">
        <v>643</v>
      </c>
      <c r="U181" t="s">
        <v>245</v>
      </c>
      <c r="V181" t="s">
        <v>469</v>
      </c>
      <c r="W181" t="s">
        <v>742</v>
      </c>
      <c r="X181" t="s">
        <v>232</v>
      </c>
      <c r="Y181" t="s">
        <v>240</v>
      </c>
      <c r="Z181" s="53">
        <f>INDEX('[10]NY'!$X$3:$X521,MATCH(AG181,'[10]NY'!$AE$3:$AE$334,0),1)</f>
        <v>0</v>
      </c>
      <c r="AA181" t="s">
        <v>271</v>
      </c>
      <c r="AD181">
        <v>299</v>
      </c>
      <c r="AF181" t="str">
        <f t="shared" si="10"/>
        <v>2494CT04-5</v>
      </c>
      <c r="AG181" t="str">
        <f>'[9]NY0604-GDMReport'!W190</f>
        <v>2494CT04-5</v>
      </c>
      <c r="AH181">
        <f t="shared" si="11"/>
        <v>0</v>
      </c>
      <c r="AL181">
        <f t="shared" si="12"/>
        <v>105</v>
      </c>
      <c r="AM181" s="40">
        <f t="shared" si="13"/>
        <v>0.518</v>
      </c>
      <c r="AN181" s="32">
        <f t="shared" si="14"/>
        <v>1510.6</v>
      </c>
    </row>
    <row r="182" spans="1:40" ht="12.75">
      <c r="A182" t="s">
        <v>182</v>
      </c>
      <c r="B182" t="s">
        <v>851</v>
      </c>
      <c r="C182">
        <v>2494</v>
      </c>
      <c r="D182" t="s">
        <v>882</v>
      </c>
      <c r="E182" t="s">
        <v>853</v>
      </c>
      <c r="F182">
        <v>6</v>
      </c>
      <c r="G182">
        <v>90</v>
      </c>
      <c r="I182">
        <v>0.686</v>
      </c>
      <c r="J182">
        <v>0.444</v>
      </c>
      <c r="S182">
        <v>1294.8</v>
      </c>
      <c r="T182" t="s">
        <v>643</v>
      </c>
      <c r="U182" t="s">
        <v>245</v>
      </c>
      <c r="V182" t="s">
        <v>469</v>
      </c>
      <c r="W182" t="s">
        <v>742</v>
      </c>
      <c r="X182" t="s">
        <v>232</v>
      </c>
      <c r="Y182" t="s">
        <v>240</v>
      </c>
      <c r="Z182" s="53">
        <f>INDEX('[10]NY'!$X$3:$X522,MATCH(AG182,'[10]NY'!$AE$3:$AE$334,0),1)</f>
        <v>0</v>
      </c>
      <c r="AA182" t="s">
        <v>271</v>
      </c>
      <c r="AD182">
        <v>299</v>
      </c>
      <c r="AF182" t="str">
        <f t="shared" si="10"/>
        <v>2494CT04-6</v>
      </c>
      <c r="AG182" t="str">
        <f>'[9]NY0604-GDMReport'!W191</f>
        <v>2494CT04-6</v>
      </c>
      <c r="AH182">
        <f t="shared" si="11"/>
        <v>0</v>
      </c>
      <c r="AL182">
        <f t="shared" si="12"/>
        <v>90</v>
      </c>
      <c r="AM182" s="40">
        <f t="shared" si="13"/>
        <v>0.444</v>
      </c>
      <c r="AN182" s="32">
        <f t="shared" si="14"/>
        <v>1294.8</v>
      </c>
    </row>
    <row r="183" spans="1:40" ht="12.75">
      <c r="A183" t="s">
        <v>182</v>
      </c>
      <c r="B183" t="s">
        <v>851</v>
      </c>
      <c r="C183">
        <v>2494</v>
      </c>
      <c r="D183" t="s">
        <v>883</v>
      </c>
      <c r="E183" t="s">
        <v>853</v>
      </c>
      <c r="F183">
        <v>5</v>
      </c>
      <c r="G183">
        <v>75</v>
      </c>
      <c r="I183">
        <v>0.686</v>
      </c>
      <c r="J183">
        <v>0.37</v>
      </c>
      <c r="S183">
        <v>1079</v>
      </c>
      <c r="T183" t="s">
        <v>643</v>
      </c>
      <c r="U183" t="s">
        <v>245</v>
      </c>
      <c r="V183" t="s">
        <v>469</v>
      </c>
      <c r="W183" t="s">
        <v>742</v>
      </c>
      <c r="X183" t="s">
        <v>232</v>
      </c>
      <c r="Y183" t="s">
        <v>240</v>
      </c>
      <c r="Z183" s="53">
        <f>INDEX('[10]NY'!$X$3:$X523,MATCH(AG183,'[10]NY'!$AE$3:$AE$334,0),1)</f>
        <v>0</v>
      </c>
      <c r="AA183" t="s">
        <v>271</v>
      </c>
      <c r="AD183">
        <v>299</v>
      </c>
      <c r="AF183" t="str">
        <f t="shared" si="10"/>
        <v>2494CT04-7</v>
      </c>
      <c r="AG183" t="str">
        <f>'[9]NY0604-GDMReport'!W192</f>
        <v>2494CT04-7</v>
      </c>
      <c r="AH183">
        <f t="shared" si="11"/>
        <v>0</v>
      </c>
      <c r="AL183">
        <f t="shared" si="12"/>
        <v>75</v>
      </c>
      <c r="AM183" s="40">
        <f t="shared" si="13"/>
        <v>0.37</v>
      </c>
      <c r="AN183" s="32">
        <f t="shared" si="14"/>
        <v>1079</v>
      </c>
    </row>
    <row r="184" spans="1:40" ht="12.75">
      <c r="A184" t="s">
        <v>182</v>
      </c>
      <c r="B184" t="s">
        <v>851</v>
      </c>
      <c r="C184">
        <v>2494</v>
      </c>
      <c r="D184" t="s">
        <v>884</v>
      </c>
      <c r="E184" t="s">
        <v>853</v>
      </c>
      <c r="F184">
        <v>0</v>
      </c>
      <c r="T184" t="s">
        <v>643</v>
      </c>
      <c r="U184" t="s">
        <v>245</v>
      </c>
      <c r="V184" t="s">
        <v>469</v>
      </c>
      <c r="W184" t="s">
        <v>742</v>
      </c>
      <c r="X184" t="s">
        <v>232</v>
      </c>
      <c r="Y184" t="s">
        <v>240</v>
      </c>
      <c r="Z184" s="53">
        <f>INDEX('[10]NY'!$X$3:$X524,MATCH(AG184,'[10]NY'!$AE$3:$AE$334,0),1)</f>
        <v>0</v>
      </c>
      <c r="AA184" t="s">
        <v>271</v>
      </c>
      <c r="AD184">
        <v>299</v>
      </c>
      <c r="AF184" t="str">
        <f t="shared" si="10"/>
        <v>2494CT04-8</v>
      </c>
      <c r="AG184" t="str">
        <f>'[9]NY0604-GDMReport'!W193</f>
        <v>2494CT04-8</v>
      </c>
      <c r="AH184">
        <f t="shared" si="11"/>
        <v>0</v>
      </c>
      <c r="AL184">
        <f t="shared" si="12"/>
        <v>0</v>
      </c>
      <c r="AM184" s="40">
        <f t="shared" si="13"/>
        <v>0</v>
      </c>
      <c r="AN184" s="32">
        <f t="shared" si="14"/>
        <v>0</v>
      </c>
    </row>
    <row r="185" spans="1:40" ht="12.75">
      <c r="A185" t="s">
        <v>182</v>
      </c>
      <c r="B185" t="s">
        <v>885</v>
      </c>
      <c r="C185">
        <v>7914</v>
      </c>
      <c r="D185" t="s">
        <v>886</v>
      </c>
      <c r="F185">
        <v>17.23</v>
      </c>
      <c r="G185">
        <v>713</v>
      </c>
      <c r="I185">
        <v>0.01</v>
      </c>
      <c r="J185">
        <v>0.027</v>
      </c>
      <c r="S185">
        <v>7190.446</v>
      </c>
      <c r="T185" t="s">
        <v>887</v>
      </c>
      <c r="U185" t="s">
        <v>245</v>
      </c>
      <c r="V185" t="s">
        <v>469</v>
      </c>
      <c r="W185" t="s">
        <v>644</v>
      </c>
      <c r="X185" t="s">
        <v>232</v>
      </c>
      <c r="Y185" t="s">
        <v>240</v>
      </c>
      <c r="Z185" s="53">
        <f>INDEX('[10]NY'!$X$3:$X525,MATCH(AG185,'[10]NY'!$AE$3:$AE$334,0),1)</f>
        <v>0</v>
      </c>
      <c r="AA185" t="s">
        <v>274</v>
      </c>
      <c r="AC185" t="s">
        <v>645</v>
      </c>
      <c r="AD185">
        <v>420</v>
      </c>
      <c r="AF185" t="str">
        <f t="shared" si="10"/>
        <v>7914HR01</v>
      </c>
      <c r="AG185" t="str">
        <f>'[9]NY0604-GDMReport'!W194</f>
        <v>7914HR01</v>
      </c>
      <c r="AH185">
        <f t="shared" si="11"/>
        <v>0</v>
      </c>
      <c r="AI185">
        <v>0</v>
      </c>
      <c r="AJ185">
        <v>0</v>
      </c>
      <c r="AK185">
        <v>9.554</v>
      </c>
      <c r="AL185">
        <f t="shared" si="12"/>
        <v>713</v>
      </c>
      <c r="AM185" s="40">
        <f t="shared" si="13"/>
        <v>0.027</v>
      </c>
      <c r="AN185" s="32">
        <f t="shared" si="14"/>
        <v>7180.892</v>
      </c>
    </row>
    <row r="186" spans="1:40" ht="12.75">
      <c r="A186" t="s">
        <v>182</v>
      </c>
      <c r="B186" t="s">
        <v>885</v>
      </c>
      <c r="C186">
        <v>7914</v>
      </c>
      <c r="D186" t="s">
        <v>888</v>
      </c>
      <c r="F186">
        <v>15.21</v>
      </c>
      <c r="G186">
        <v>643</v>
      </c>
      <c r="I186">
        <v>0.012</v>
      </c>
      <c r="J186">
        <v>0.027</v>
      </c>
      <c r="S186">
        <v>6341.785</v>
      </c>
      <c r="T186" t="s">
        <v>887</v>
      </c>
      <c r="U186" t="s">
        <v>245</v>
      </c>
      <c r="V186" t="s">
        <v>469</v>
      </c>
      <c r="W186" t="s">
        <v>644</v>
      </c>
      <c r="X186" t="s">
        <v>232</v>
      </c>
      <c r="Y186" t="s">
        <v>240</v>
      </c>
      <c r="Z186" s="53">
        <f>INDEX('[10]NY'!$X$3:$X526,MATCH(AG186,'[10]NY'!$AE$3:$AE$334,0),1)</f>
        <v>0</v>
      </c>
      <c r="AA186" t="s">
        <v>274</v>
      </c>
      <c r="AC186" t="s">
        <v>645</v>
      </c>
      <c r="AD186">
        <v>420</v>
      </c>
      <c r="AF186" t="str">
        <f t="shared" si="10"/>
        <v>7914HR02</v>
      </c>
      <c r="AG186" t="str">
        <f>'[9]NY0604-GDMReport'!W195</f>
        <v>7914HR02</v>
      </c>
      <c r="AH186">
        <f t="shared" si="11"/>
        <v>0</v>
      </c>
      <c r="AI186">
        <v>383</v>
      </c>
      <c r="AJ186">
        <v>0.02</v>
      </c>
      <c r="AK186">
        <v>3754.685</v>
      </c>
      <c r="AL186">
        <f t="shared" si="12"/>
        <v>260</v>
      </c>
      <c r="AM186" s="40">
        <f t="shared" si="13"/>
        <v>0.006999999999999999</v>
      </c>
      <c r="AN186" s="32">
        <f t="shared" si="14"/>
        <v>2587.1</v>
      </c>
    </row>
    <row r="187" spans="1:40" ht="12.75">
      <c r="A187" t="s">
        <v>182</v>
      </c>
      <c r="B187" s="69" t="s">
        <v>889</v>
      </c>
      <c r="C187">
        <v>55969</v>
      </c>
      <c r="D187" t="s">
        <v>890</v>
      </c>
      <c r="F187">
        <v>14.83</v>
      </c>
      <c r="G187">
        <v>695</v>
      </c>
      <c r="I187">
        <v>0.022</v>
      </c>
      <c r="J187">
        <v>0.082</v>
      </c>
      <c r="S187">
        <v>7577.257</v>
      </c>
      <c r="T187" t="s">
        <v>784</v>
      </c>
      <c r="U187" s="25" t="s">
        <v>891</v>
      </c>
      <c r="W187" t="s">
        <v>892</v>
      </c>
      <c r="X187" t="s">
        <v>232</v>
      </c>
      <c r="Y187" t="s">
        <v>240</v>
      </c>
      <c r="Z187" s="53">
        <v>0</v>
      </c>
      <c r="AA187" t="s">
        <v>271</v>
      </c>
      <c r="AC187" t="s">
        <v>252</v>
      </c>
      <c r="AD187">
        <v>510</v>
      </c>
      <c r="AF187" t="str">
        <f t="shared" si="10"/>
        <v>55969U-01</v>
      </c>
      <c r="AG187" t="str">
        <f>'[9]NY0604-GDMReport'!W196</f>
        <v>55969U-01</v>
      </c>
      <c r="AH187">
        <f t="shared" si="11"/>
        <v>0</v>
      </c>
      <c r="AL187">
        <f t="shared" si="12"/>
        <v>695</v>
      </c>
      <c r="AM187" s="40">
        <f t="shared" si="13"/>
        <v>0.082</v>
      </c>
      <c r="AN187" s="32">
        <f t="shared" si="14"/>
        <v>7577.257</v>
      </c>
    </row>
    <row r="188" spans="1:40" ht="12.75">
      <c r="A188" t="s">
        <v>182</v>
      </c>
      <c r="B188" t="s">
        <v>893</v>
      </c>
      <c r="C188">
        <v>7913</v>
      </c>
      <c r="D188" t="s">
        <v>894</v>
      </c>
      <c r="F188">
        <v>17.23</v>
      </c>
      <c r="G188">
        <v>709</v>
      </c>
      <c r="I188">
        <v>0.011</v>
      </c>
      <c r="J188">
        <v>0.029</v>
      </c>
      <c r="S188">
        <v>7367.327</v>
      </c>
      <c r="T188" t="s">
        <v>887</v>
      </c>
      <c r="U188" t="s">
        <v>245</v>
      </c>
      <c r="V188" t="s">
        <v>469</v>
      </c>
      <c r="W188" t="s">
        <v>644</v>
      </c>
      <c r="X188" t="s">
        <v>232</v>
      </c>
      <c r="Y188" t="s">
        <v>240</v>
      </c>
      <c r="Z188" s="53">
        <f>INDEX('[10]NY'!$X$3:$X528,MATCH(AG188,'[10]NY'!$AE$3:$AE$334,0),1)</f>
        <v>0</v>
      </c>
      <c r="AA188" t="s">
        <v>274</v>
      </c>
      <c r="AC188" t="s">
        <v>645</v>
      </c>
      <c r="AD188">
        <v>420</v>
      </c>
      <c r="AF188" t="str">
        <f t="shared" si="10"/>
        <v>7913HG01</v>
      </c>
      <c r="AG188" t="str">
        <f>'[9]NY0604-GDMReport'!W197</f>
        <v>7913HG01</v>
      </c>
      <c r="AH188">
        <f t="shared" si="11"/>
        <v>0</v>
      </c>
      <c r="AI188">
        <v>499</v>
      </c>
      <c r="AJ188">
        <v>0.022</v>
      </c>
      <c r="AK188">
        <v>5058.593</v>
      </c>
      <c r="AL188">
        <f t="shared" si="12"/>
        <v>210</v>
      </c>
      <c r="AM188" s="40">
        <f t="shared" si="13"/>
        <v>0.007000000000000003</v>
      </c>
      <c r="AN188" s="32">
        <f t="shared" si="14"/>
        <v>2308.7340000000004</v>
      </c>
    </row>
    <row r="189" spans="1:40" ht="12.75">
      <c r="A189" t="s">
        <v>182</v>
      </c>
      <c r="B189" t="s">
        <v>893</v>
      </c>
      <c r="C189">
        <v>7913</v>
      </c>
      <c r="D189" t="s">
        <v>895</v>
      </c>
      <c r="F189">
        <v>15.21</v>
      </c>
      <c r="G189">
        <v>639</v>
      </c>
      <c r="I189">
        <v>0.011</v>
      </c>
      <c r="J189">
        <v>0.029</v>
      </c>
      <c r="S189">
        <v>6371.393</v>
      </c>
      <c r="T189" t="s">
        <v>887</v>
      </c>
      <c r="U189" t="s">
        <v>245</v>
      </c>
      <c r="V189" t="s">
        <v>469</v>
      </c>
      <c r="W189" t="s">
        <v>644</v>
      </c>
      <c r="X189" t="s">
        <v>232</v>
      </c>
      <c r="Y189" t="s">
        <v>240</v>
      </c>
      <c r="Z189" s="53">
        <f>INDEX('[10]NY'!$X$3:$X529,MATCH(AG189,'[10]NY'!$AE$3:$AE$334,0),1)</f>
        <v>0</v>
      </c>
      <c r="AA189" t="s">
        <v>274</v>
      </c>
      <c r="AC189" t="s">
        <v>645</v>
      </c>
      <c r="AD189">
        <v>420</v>
      </c>
      <c r="AF189" t="str">
        <f t="shared" si="10"/>
        <v>7913HG02</v>
      </c>
      <c r="AG189" t="str">
        <f>'[9]NY0604-GDMReport'!W198</f>
        <v>7913HG02</v>
      </c>
      <c r="AH189">
        <f t="shared" si="11"/>
        <v>0</v>
      </c>
      <c r="AI189">
        <v>0</v>
      </c>
      <c r="AJ189">
        <v>0</v>
      </c>
      <c r="AK189">
        <v>9.06</v>
      </c>
      <c r="AL189">
        <f t="shared" si="12"/>
        <v>639</v>
      </c>
      <c r="AM189" s="40">
        <f t="shared" si="13"/>
        <v>0.029</v>
      </c>
      <c r="AN189" s="32">
        <f t="shared" si="14"/>
        <v>6362.333</v>
      </c>
    </row>
    <row r="190" spans="1:40" ht="12.75">
      <c r="A190" t="s">
        <v>182</v>
      </c>
      <c r="B190" t="s">
        <v>896</v>
      </c>
      <c r="C190">
        <v>2628</v>
      </c>
      <c r="D190">
        <v>1</v>
      </c>
      <c r="F190">
        <v>0.15</v>
      </c>
      <c r="G190">
        <v>2</v>
      </c>
      <c r="I190">
        <v>0.15</v>
      </c>
      <c r="J190">
        <v>0.003</v>
      </c>
      <c r="S190">
        <v>36.09</v>
      </c>
      <c r="T190" t="s">
        <v>780</v>
      </c>
      <c r="U190" t="s">
        <v>245</v>
      </c>
      <c r="V190" t="s">
        <v>469</v>
      </c>
      <c r="W190" t="s">
        <v>897</v>
      </c>
      <c r="X190" t="s">
        <v>232</v>
      </c>
      <c r="Y190" t="s">
        <v>240</v>
      </c>
      <c r="Z190" s="53">
        <f>INDEX('[10]NY'!$X$3:$X530,MATCH(AG190,'[10]NY'!$AE$3:$AE$334,0),1)</f>
        <v>0</v>
      </c>
      <c r="AA190" t="s">
        <v>274</v>
      </c>
      <c r="AB190" t="s">
        <v>258</v>
      </c>
      <c r="AD190">
        <v>650</v>
      </c>
      <c r="AF190" t="str">
        <f t="shared" si="10"/>
        <v>26281</v>
      </c>
      <c r="AG190" t="str">
        <f>'[9]NY0604-GDMReport'!W199</f>
        <v>26281</v>
      </c>
      <c r="AH190">
        <f t="shared" si="11"/>
        <v>0</v>
      </c>
      <c r="AL190">
        <f t="shared" si="12"/>
        <v>2</v>
      </c>
      <c r="AM190" s="40">
        <f t="shared" si="13"/>
        <v>0.003</v>
      </c>
      <c r="AN190" s="32">
        <f t="shared" si="14"/>
        <v>36.09</v>
      </c>
    </row>
    <row r="191" spans="1:40" ht="12.75">
      <c r="A191" t="s">
        <v>182</v>
      </c>
      <c r="B191" t="s">
        <v>898</v>
      </c>
      <c r="C191">
        <v>8007</v>
      </c>
      <c r="D191" t="s">
        <v>899</v>
      </c>
      <c r="F191">
        <v>5</v>
      </c>
      <c r="G191">
        <v>122</v>
      </c>
      <c r="I191">
        <v>0.709</v>
      </c>
      <c r="J191">
        <v>0.307</v>
      </c>
      <c r="S191">
        <v>867.1</v>
      </c>
      <c r="T191" t="s">
        <v>784</v>
      </c>
      <c r="U191" t="s">
        <v>245</v>
      </c>
      <c r="V191" t="s">
        <v>469</v>
      </c>
      <c r="W191" t="s">
        <v>806</v>
      </c>
      <c r="X191" t="s">
        <v>232</v>
      </c>
      <c r="Y191" t="s">
        <v>240</v>
      </c>
      <c r="Z191" s="53">
        <f>INDEX('[10]NY'!$X$3:$X531,MATCH(AG191,'[10]NY'!$AE$3:$AE$334,0),1)</f>
        <v>0</v>
      </c>
      <c r="AA191" t="s">
        <v>258</v>
      </c>
      <c r="AD191">
        <v>416</v>
      </c>
      <c r="AF191" t="str">
        <f t="shared" si="10"/>
        <v>8007U00001</v>
      </c>
      <c r="AG191" t="str">
        <f>'[9]NY0604-GDMReport'!W200</f>
        <v>8007U00001</v>
      </c>
      <c r="AH191">
        <f t="shared" si="11"/>
        <v>0</v>
      </c>
      <c r="AL191">
        <f t="shared" si="12"/>
        <v>122</v>
      </c>
      <c r="AM191" s="40">
        <f t="shared" si="13"/>
        <v>0.307</v>
      </c>
      <c r="AN191" s="32">
        <f t="shared" si="14"/>
        <v>867.1</v>
      </c>
    </row>
    <row r="192" spans="1:40" ht="12.75">
      <c r="A192" t="s">
        <v>182</v>
      </c>
      <c r="B192" t="s">
        <v>898</v>
      </c>
      <c r="C192">
        <v>8007</v>
      </c>
      <c r="D192" t="s">
        <v>900</v>
      </c>
      <c r="F192">
        <v>5</v>
      </c>
      <c r="G192">
        <v>122</v>
      </c>
      <c r="I192">
        <v>0.709</v>
      </c>
      <c r="J192">
        <v>0.307</v>
      </c>
      <c r="S192">
        <v>867.1</v>
      </c>
      <c r="T192" t="s">
        <v>784</v>
      </c>
      <c r="U192" t="s">
        <v>245</v>
      </c>
      <c r="V192" t="s">
        <v>469</v>
      </c>
      <c r="W192" t="s">
        <v>806</v>
      </c>
      <c r="X192" t="s">
        <v>232</v>
      </c>
      <c r="Y192" t="s">
        <v>240</v>
      </c>
      <c r="Z192" s="53">
        <f>INDEX('[10]NY'!$X$3:$X532,MATCH(AG192,'[10]NY'!$AE$3:$AE$334,0),1)</f>
        <v>0</v>
      </c>
      <c r="AA192" t="s">
        <v>258</v>
      </c>
      <c r="AD192">
        <v>416</v>
      </c>
      <c r="AF192" t="str">
        <f t="shared" si="10"/>
        <v>8007U00002</v>
      </c>
      <c r="AG192" t="str">
        <f>'[9]NY0604-GDMReport'!W201</f>
        <v>8007U00002</v>
      </c>
      <c r="AH192">
        <f t="shared" si="11"/>
        <v>0</v>
      </c>
      <c r="AL192">
        <f t="shared" si="12"/>
        <v>122</v>
      </c>
      <c r="AM192" s="40">
        <f t="shared" si="13"/>
        <v>0.307</v>
      </c>
      <c r="AN192" s="32">
        <f t="shared" si="14"/>
        <v>867.1</v>
      </c>
    </row>
    <row r="193" spans="1:40" ht="12.75">
      <c r="A193" t="s">
        <v>182</v>
      </c>
      <c r="B193" t="s">
        <v>898</v>
      </c>
      <c r="C193">
        <v>8007</v>
      </c>
      <c r="D193" t="s">
        <v>901</v>
      </c>
      <c r="F193">
        <v>12</v>
      </c>
      <c r="G193">
        <v>404</v>
      </c>
      <c r="I193">
        <v>0.805</v>
      </c>
      <c r="J193">
        <v>1.156</v>
      </c>
      <c r="S193">
        <v>2872.3</v>
      </c>
      <c r="T193" t="s">
        <v>784</v>
      </c>
      <c r="U193" t="s">
        <v>245</v>
      </c>
      <c r="V193" t="s">
        <v>469</v>
      </c>
      <c r="W193" t="s">
        <v>806</v>
      </c>
      <c r="X193" t="s">
        <v>232</v>
      </c>
      <c r="Y193" t="s">
        <v>240</v>
      </c>
      <c r="Z193" s="53">
        <f>INDEX('[10]NY'!$X$3:$X533,MATCH(AG193,'[10]NY'!$AE$3:$AE$334,0),1)</f>
        <v>0</v>
      </c>
      <c r="AA193" t="s">
        <v>258</v>
      </c>
      <c r="AD193">
        <v>416</v>
      </c>
      <c r="AF193" t="str">
        <f t="shared" si="10"/>
        <v>8007U00003</v>
      </c>
      <c r="AG193" t="str">
        <f>'[9]NY0604-GDMReport'!W202</f>
        <v>8007U00003</v>
      </c>
      <c r="AH193">
        <f t="shared" si="11"/>
        <v>0</v>
      </c>
      <c r="AL193">
        <f t="shared" si="12"/>
        <v>404</v>
      </c>
      <c r="AM193" s="40">
        <f t="shared" si="13"/>
        <v>1.156</v>
      </c>
      <c r="AN193" s="32">
        <f t="shared" si="14"/>
        <v>2872.3</v>
      </c>
    </row>
    <row r="194" spans="1:40" ht="12.75">
      <c r="A194" t="s">
        <v>182</v>
      </c>
      <c r="B194" t="s">
        <v>898</v>
      </c>
      <c r="C194">
        <v>8007</v>
      </c>
      <c r="D194" t="s">
        <v>807</v>
      </c>
      <c r="F194">
        <v>12</v>
      </c>
      <c r="G194">
        <v>404</v>
      </c>
      <c r="I194">
        <v>0.805</v>
      </c>
      <c r="J194">
        <v>1.156</v>
      </c>
      <c r="S194">
        <v>2872.3</v>
      </c>
      <c r="T194" t="s">
        <v>784</v>
      </c>
      <c r="U194" t="s">
        <v>245</v>
      </c>
      <c r="V194" t="s">
        <v>469</v>
      </c>
      <c r="W194" t="s">
        <v>806</v>
      </c>
      <c r="X194" t="s">
        <v>232</v>
      </c>
      <c r="Y194" t="s">
        <v>240</v>
      </c>
      <c r="Z194" s="53">
        <f>INDEX('[10]NY'!$X$3:$X534,MATCH(AG194,'[10]NY'!$AE$3:$AE$334,0),1)</f>
        <v>0</v>
      </c>
      <c r="AA194" t="s">
        <v>258</v>
      </c>
      <c r="AD194">
        <v>416</v>
      </c>
      <c r="AF194" t="str">
        <f t="shared" si="10"/>
        <v>8007U00004</v>
      </c>
      <c r="AG194" t="str">
        <f>'[9]NY0604-GDMReport'!W203</f>
        <v>8007U00004</v>
      </c>
      <c r="AH194">
        <f t="shared" si="11"/>
        <v>0</v>
      </c>
      <c r="AL194">
        <f t="shared" si="12"/>
        <v>404</v>
      </c>
      <c r="AM194" s="40">
        <f t="shared" si="13"/>
        <v>1.156</v>
      </c>
      <c r="AN194" s="32">
        <f t="shared" si="14"/>
        <v>2872.3</v>
      </c>
    </row>
    <row r="195" spans="1:40" ht="12.75">
      <c r="A195" t="s">
        <v>182</v>
      </c>
      <c r="B195" t="s">
        <v>898</v>
      </c>
      <c r="C195">
        <v>8007</v>
      </c>
      <c r="D195" t="s">
        <v>808</v>
      </c>
      <c r="F195">
        <v>8.36</v>
      </c>
      <c r="G195">
        <v>159</v>
      </c>
      <c r="I195">
        <v>0.582</v>
      </c>
      <c r="J195">
        <v>0.679</v>
      </c>
      <c r="S195">
        <v>2252.88</v>
      </c>
      <c r="T195" t="s">
        <v>784</v>
      </c>
      <c r="U195" t="s">
        <v>245</v>
      </c>
      <c r="V195" t="s">
        <v>469</v>
      </c>
      <c r="W195" t="s">
        <v>806</v>
      </c>
      <c r="X195" t="s">
        <v>232</v>
      </c>
      <c r="Y195" t="s">
        <v>240</v>
      </c>
      <c r="Z195" s="53">
        <f>INDEX('[10]NY'!$X$3:$X535,MATCH(AG195,'[10]NY'!$AE$3:$AE$334,0),1)</f>
        <v>0</v>
      </c>
      <c r="AA195" t="s">
        <v>258</v>
      </c>
      <c r="AD195">
        <v>416</v>
      </c>
      <c r="AF195" t="str">
        <f aca="true" t="shared" si="15" ref="AF195:AF258">C195&amp;D195</f>
        <v>8007U00005</v>
      </c>
      <c r="AG195" t="str">
        <f>'[9]NY0604-GDMReport'!W204</f>
        <v>8007U00005</v>
      </c>
      <c r="AH195">
        <f aca="true" t="shared" si="16" ref="AH195:AH258">IF(AF195=AG195,)</f>
        <v>0</v>
      </c>
      <c r="AL195">
        <f aca="true" t="shared" si="17" ref="AL195:AL258">G195-AI195</f>
        <v>159</v>
      </c>
      <c r="AM195" s="40">
        <f aca="true" t="shared" si="18" ref="AM195:AM258">J195-AJ195</f>
        <v>0.679</v>
      </c>
      <c r="AN195" s="32">
        <f aca="true" t="shared" si="19" ref="AN195:AN258">S195-AK195</f>
        <v>2252.88</v>
      </c>
    </row>
    <row r="196" spans="1:40" ht="12.75">
      <c r="A196" t="s">
        <v>182</v>
      </c>
      <c r="B196" t="s">
        <v>898</v>
      </c>
      <c r="C196">
        <v>8007</v>
      </c>
      <c r="D196" t="s">
        <v>809</v>
      </c>
      <c r="F196">
        <v>8.36</v>
      </c>
      <c r="G196">
        <v>159</v>
      </c>
      <c r="I196">
        <v>0.579</v>
      </c>
      <c r="J196">
        <v>0.677</v>
      </c>
      <c r="S196">
        <v>2282.232</v>
      </c>
      <c r="T196" t="s">
        <v>784</v>
      </c>
      <c r="U196" t="s">
        <v>245</v>
      </c>
      <c r="V196" t="s">
        <v>469</v>
      </c>
      <c r="W196" t="s">
        <v>806</v>
      </c>
      <c r="X196" t="s">
        <v>232</v>
      </c>
      <c r="Y196" t="s">
        <v>240</v>
      </c>
      <c r="Z196" s="53">
        <f>INDEX('[10]NY'!$X$3:$X536,MATCH(AG196,'[10]NY'!$AE$3:$AE$334,0),1)</f>
        <v>0</v>
      </c>
      <c r="AA196" t="s">
        <v>258</v>
      </c>
      <c r="AD196">
        <v>416</v>
      </c>
      <c r="AF196" t="str">
        <f t="shared" si="15"/>
        <v>8007U00006</v>
      </c>
      <c r="AG196" t="str">
        <f>'[9]NY0604-GDMReport'!W205</f>
        <v>8007U00006</v>
      </c>
      <c r="AH196">
        <f t="shared" si="16"/>
        <v>0</v>
      </c>
      <c r="AL196">
        <f t="shared" si="17"/>
        <v>159</v>
      </c>
      <c r="AM196" s="40">
        <f t="shared" si="18"/>
        <v>0.677</v>
      </c>
      <c r="AN196" s="32">
        <f t="shared" si="19"/>
        <v>2282.232</v>
      </c>
    </row>
    <row r="197" spans="1:40" ht="12.75">
      <c r="A197" t="s">
        <v>182</v>
      </c>
      <c r="B197" t="s">
        <v>898</v>
      </c>
      <c r="C197">
        <v>8007</v>
      </c>
      <c r="D197" t="s">
        <v>810</v>
      </c>
      <c r="F197">
        <v>10</v>
      </c>
      <c r="G197">
        <v>355</v>
      </c>
      <c r="I197">
        <v>0.805</v>
      </c>
      <c r="J197">
        <v>1.016</v>
      </c>
      <c r="S197">
        <v>2523.4</v>
      </c>
      <c r="T197" t="s">
        <v>784</v>
      </c>
      <c r="U197" t="s">
        <v>245</v>
      </c>
      <c r="V197" t="s">
        <v>469</v>
      </c>
      <c r="W197" t="s">
        <v>806</v>
      </c>
      <c r="X197" t="s">
        <v>232</v>
      </c>
      <c r="Y197" t="s">
        <v>240</v>
      </c>
      <c r="Z197" s="53">
        <f>INDEX('[10]NY'!$X$3:$X537,MATCH(AG197,'[10]NY'!$AE$3:$AE$334,0),1)</f>
        <v>0</v>
      </c>
      <c r="AA197" t="s">
        <v>258</v>
      </c>
      <c r="AD197">
        <v>416</v>
      </c>
      <c r="AF197" t="str">
        <f t="shared" si="15"/>
        <v>8007U00007</v>
      </c>
      <c r="AG197" t="str">
        <f>'[9]NY0604-GDMReport'!W206</f>
        <v>8007U00007</v>
      </c>
      <c r="AH197">
        <f t="shared" si="16"/>
        <v>0</v>
      </c>
      <c r="AL197">
        <f t="shared" si="17"/>
        <v>355</v>
      </c>
      <c r="AM197" s="40">
        <f t="shared" si="18"/>
        <v>1.016</v>
      </c>
      <c r="AN197" s="32">
        <f t="shared" si="19"/>
        <v>2523.4</v>
      </c>
    </row>
    <row r="198" spans="1:40" ht="12.75">
      <c r="A198" t="s">
        <v>182</v>
      </c>
      <c r="B198" t="s">
        <v>898</v>
      </c>
      <c r="C198">
        <v>8007</v>
      </c>
      <c r="D198" t="s">
        <v>811</v>
      </c>
      <c r="F198">
        <v>10</v>
      </c>
      <c r="G198">
        <v>355</v>
      </c>
      <c r="I198">
        <v>0.805</v>
      </c>
      <c r="J198">
        <v>1.016</v>
      </c>
      <c r="S198">
        <v>2523.4</v>
      </c>
      <c r="T198" t="s">
        <v>784</v>
      </c>
      <c r="U198" t="s">
        <v>245</v>
      </c>
      <c r="V198" t="s">
        <v>469</v>
      </c>
      <c r="W198" t="s">
        <v>806</v>
      </c>
      <c r="X198" t="s">
        <v>232</v>
      </c>
      <c r="Y198" t="s">
        <v>240</v>
      </c>
      <c r="Z198" s="53">
        <f>INDEX('[10]NY'!$X$3:$X538,MATCH(AG198,'[10]NY'!$AE$3:$AE$334,0),1)</f>
        <v>0</v>
      </c>
      <c r="AA198" t="s">
        <v>258</v>
      </c>
      <c r="AD198">
        <v>416</v>
      </c>
      <c r="AF198" t="str">
        <f t="shared" si="15"/>
        <v>8007U00008</v>
      </c>
      <c r="AG198" t="str">
        <f>'[9]NY0604-GDMReport'!W207</f>
        <v>8007U00008</v>
      </c>
      <c r="AH198">
        <f t="shared" si="16"/>
        <v>0</v>
      </c>
      <c r="AL198">
        <f t="shared" si="17"/>
        <v>355</v>
      </c>
      <c r="AM198" s="40">
        <f t="shared" si="18"/>
        <v>1.016</v>
      </c>
      <c r="AN198" s="32">
        <f t="shared" si="19"/>
        <v>2523.4</v>
      </c>
    </row>
    <row r="199" spans="1:40" ht="12.75">
      <c r="A199" t="s">
        <v>182</v>
      </c>
      <c r="B199" t="s">
        <v>898</v>
      </c>
      <c r="C199">
        <v>8007</v>
      </c>
      <c r="D199" t="s">
        <v>812</v>
      </c>
      <c r="F199">
        <v>12</v>
      </c>
      <c r="G199">
        <v>391</v>
      </c>
      <c r="I199">
        <v>0.708</v>
      </c>
      <c r="J199">
        <v>0.984</v>
      </c>
      <c r="S199">
        <v>2779.3</v>
      </c>
      <c r="T199" t="s">
        <v>784</v>
      </c>
      <c r="U199" t="s">
        <v>245</v>
      </c>
      <c r="V199" t="s">
        <v>469</v>
      </c>
      <c r="W199" t="s">
        <v>806</v>
      </c>
      <c r="X199" t="s">
        <v>232</v>
      </c>
      <c r="Y199" t="s">
        <v>240</v>
      </c>
      <c r="Z199" s="53">
        <f>INDEX('[10]NY'!$X$3:$X539,MATCH(AG199,'[10]NY'!$AE$3:$AE$334,0),1)</f>
        <v>0</v>
      </c>
      <c r="AA199" t="s">
        <v>258</v>
      </c>
      <c r="AD199">
        <v>416</v>
      </c>
      <c r="AF199" t="str">
        <f t="shared" si="15"/>
        <v>8007U00009</v>
      </c>
      <c r="AG199" t="str">
        <f>'[9]NY0604-GDMReport'!W208</f>
        <v>8007U00009</v>
      </c>
      <c r="AH199">
        <f t="shared" si="16"/>
        <v>0</v>
      </c>
      <c r="AL199">
        <f t="shared" si="17"/>
        <v>391</v>
      </c>
      <c r="AM199" s="40">
        <f t="shared" si="18"/>
        <v>0.984</v>
      </c>
      <c r="AN199" s="32">
        <f t="shared" si="19"/>
        <v>2779.3</v>
      </c>
    </row>
    <row r="200" spans="1:40" ht="12.75">
      <c r="A200" t="s">
        <v>182</v>
      </c>
      <c r="B200" t="s">
        <v>898</v>
      </c>
      <c r="C200">
        <v>8007</v>
      </c>
      <c r="D200" t="s">
        <v>813</v>
      </c>
      <c r="F200">
        <v>12</v>
      </c>
      <c r="G200">
        <v>391</v>
      </c>
      <c r="I200">
        <v>0.708</v>
      </c>
      <c r="J200">
        <v>0.984</v>
      </c>
      <c r="S200">
        <v>2779.3</v>
      </c>
      <c r="T200" t="s">
        <v>784</v>
      </c>
      <c r="U200" t="s">
        <v>245</v>
      </c>
      <c r="V200" t="s">
        <v>469</v>
      </c>
      <c r="W200" t="s">
        <v>806</v>
      </c>
      <c r="X200" t="s">
        <v>232</v>
      </c>
      <c r="Y200" t="s">
        <v>240</v>
      </c>
      <c r="Z200" s="53">
        <f>INDEX('[10]NY'!$X$3:$X540,MATCH(AG200,'[10]NY'!$AE$3:$AE$334,0),1)</f>
        <v>0</v>
      </c>
      <c r="AA200" t="s">
        <v>258</v>
      </c>
      <c r="AD200">
        <v>416</v>
      </c>
      <c r="AF200" t="str">
        <f t="shared" si="15"/>
        <v>8007U00010</v>
      </c>
      <c r="AG200" t="str">
        <f>'[9]NY0604-GDMReport'!W209</f>
        <v>8007U00010</v>
      </c>
      <c r="AH200">
        <f t="shared" si="16"/>
        <v>0</v>
      </c>
      <c r="AL200">
        <f t="shared" si="17"/>
        <v>391</v>
      </c>
      <c r="AM200" s="40">
        <f t="shared" si="18"/>
        <v>0.984</v>
      </c>
      <c r="AN200" s="32">
        <f t="shared" si="19"/>
        <v>2779.3</v>
      </c>
    </row>
    <row r="201" spans="1:40" ht="12.75">
      <c r="A201" t="s">
        <v>182</v>
      </c>
      <c r="B201" t="s">
        <v>898</v>
      </c>
      <c r="C201">
        <v>8007</v>
      </c>
      <c r="D201" t="s">
        <v>814</v>
      </c>
      <c r="F201">
        <v>5</v>
      </c>
      <c r="G201">
        <v>175</v>
      </c>
      <c r="I201">
        <v>0.901</v>
      </c>
      <c r="J201">
        <v>0.56</v>
      </c>
      <c r="S201">
        <v>1244</v>
      </c>
      <c r="T201" t="s">
        <v>784</v>
      </c>
      <c r="U201" t="s">
        <v>245</v>
      </c>
      <c r="V201" t="s">
        <v>469</v>
      </c>
      <c r="W201" t="s">
        <v>806</v>
      </c>
      <c r="X201" t="s">
        <v>232</v>
      </c>
      <c r="Y201" t="s">
        <v>240</v>
      </c>
      <c r="Z201" s="53">
        <f>INDEX('[10]NY'!$X$3:$X541,MATCH(AG201,'[10]NY'!$AE$3:$AE$334,0),1)</f>
        <v>0</v>
      </c>
      <c r="AA201" t="s">
        <v>258</v>
      </c>
      <c r="AD201">
        <v>416</v>
      </c>
      <c r="AF201" t="str">
        <f t="shared" si="15"/>
        <v>8007U00011</v>
      </c>
      <c r="AG201" t="str">
        <f>'[9]NY0604-GDMReport'!W210</f>
        <v>8007U00011</v>
      </c>
      <c r="AH201">
        <f t="shared" si="16"/>
        <v>0</v>
      </c>
      <c r="AL201">
        <f t="shared" si="17"/>
        <v>175</v>
      </c>
      <c r="AM201" s="40">
        <f t="shared" si="18"/>
        <v>0.56</v>
      </c>
      <c r="AN201" s="32">
        <f t="shared" si="19"/>
        <v>1244</v>
      </c>
    </row>
    <row r="202" spans="1:40" ht="12.75">
      <c r="A202" t="s">
        <v>182</v>
      </c>
      <c r="B202" t="s">
        <v>898</v>
      </c>
      <c r="C202">
        <v>8007</v>
      </c>
      <c r="D202" t="s">
        <v>815</v>
      </c>
      <c r="F202">
        <v>5</v>
      </c>
      <c r="G202">
        <v>175</v>
      </c>
      <c r="I202">
        <v>0.901</v>
      </c>
      <c r="J202">
        <v>0.56</v>
      </c>
      <c r="S202">
        <v>1244</v>
      </c>
      <c r="T202" t="s">
        <v>784</v>
      </c>
      <c r="U202" t="s">
        <v>245</v>
      </c>
      <c r="V202" t="s">
        <v>469</v>
      </c>
      <c r="W202" t="s">
        <v>806</v>
      </c>
      <c r="X202" t="s">
        <v>232</v>
      </c>
      <c r="Y202" t="s">
        <v>240</v>
      </c>
      <c r="Z202" s="53">
        <f>INDEX('[10]NY'!$X$3:$X542,MATCH(AG202,'[10]NY'!$AE$3:$AE$334,0),1)</f>
        <v>0</v>
      </c>
      <c r="AA202" t="s">
        <v>258</v>
      </c>
      <c r="AD202">
        <v>416</v>
      </c>
      <c r="AF202" t="str">
        <f t="shared" si="15"/>
        <v>8007U00012</v>
      </c>
      <c r="AG202" t="str">
        <f>'[9]NY0604-GDMReport'!W211</f>
        <v>8007U00012</v>
      </c>
      <c r="AH202">
        <f t="shared" si="16"/>
        <v>0</v>
      </c>
      <c r="AL202">
        <f t="shared" si="17"/>
        <v>175</v>
      </c>
      <c r="AM202" s="40">
        <f t="shared" si="18"/>
        <v>0.56</v>
      </c>
      <c r="AN202" s="32">
        <f t="shared" si="19"/>
        <v>1244</v>
      </c>
    </row>
    <row r="203" spans="1:40" ht="12.75">
      <c r="A203" t="s">
        <v>182</v>
      </c>
      <c r="B203" t="s">
        <v>898</v>
      </c>
      <c r="C203">
        <v>8007</v>
      </c>
      <c r="D203" t="s">
        <v>816</v>
      </c>
      <c r="F203">
        <v>12</v>
      </c>
      <c r="G203">
        <v>448</v>
      </c>
      <c r="I203">
        <v>0.901</v>
      </c>
      <c r="J203">
        <v>1.435</v>
      </c>
      <c r="S203">
        <v>3184.9</v>
      </c>
      <c r="T203" t="s">
        <v>784</v>
      </c>
      <c r="U203" t="s">
        <v>245</v>
      </c>
      <c r="V203" t="s">
        <v>469</v>
      </c>
      <c r="W203" t="s">
        <v>806</v>
      </c>
      <c r="X203" t="s">
        <v>232</v>
      </c>
      <c r="Y203" t="s">
        <v>240</v>
      </c>
      <c r="Z203" s="53">
        <f>INDEX('[10]NY'!$X$3:$X543,MATCH(AG203,'[10]NY'!$AE$3:$AE$334,0),1)</f>
        <v>0</v>
      </c>
      <c r="AA203" t="s">
        <v>258</v>
      </c>
      <c r="AD203">
        <v>416</v>
      </c>
      <c r="AF203" t="str">
        <f t="shared" si="15"/>
        <v>8007U00013</v>
      </c>
      <c r="AG203" t="str">
        <f>'[9]NY0604-GDMReport'!W212</f>
        <v>8007U00013</v>
      </c>
      <c r="AH203">
        <f t="shared" si="16"/>
        <v>0</v>
      </c>
      <c r="AL203">
        <f t="shared" si="17"/>
        <v>448</v>
      </c>
      <c r="AM203" s="40">
        <f t="shared" si="18"/>
        <v>1.435</v>
      </c>
      <c r="AN203" s="32">
        <f t="shared" si="19"/>
        <v>3184.9</v>
      </c>
    </row>
    <row r="204" spans="1:40" ht="12.75">
      <c r="A204" t="s">
        <v>182</v>
      </c>
      <c r="B204" t="s">
        <v>898</v>
      </c>
      <c r="C204">
        <v>8007</v>
      </c>
      <c r="D204" t="s">
        <v>817</v>
      </c>
      <c r="F204">
        <v>12</v>
      </c>
      <c r="G204">
        <v>448</v>
      </c>
      <c r="I204">
        <v>0.901</v>
      </c>
      <c r="J204">
        <v>1.435</v>
      </c>
      <c r="S204">
        <v>3184.9</v>
      </c>
      <c r="T204" t="s">
        <v>784</v>
      </c>
      <c r="U204" t="s">
        <v>245</v>
      </c>
      <c r="V204" t="s">
        <v>469</v>
      </c>
      <c r="W204" t="s">
        <v>806</v>
      </c>
      <c r="X204" t="s">
        <v>232</v>
      </c>
      <c r="Y204" t="s">
        <v>240</v>
      </c>
      <c r="Z204" s="53">
        <f>INDEX('[10]NY'!$X$3:$X544,MATCH(AG204,'[10]NY'!$AE$3:$AE$334,0),1)</f>
        <v>0</v>
      </c>
      <c r="AA204" t="s">
        <v>258</v>
      </c>
      <c r="AD204">
        <v>416</v>
      </c>
      <c r="AF204" t="str">
        <f t="shared" si="15"/>
        <v>8007U00014</v>
      </c>
      <c r="AG204" t="str">
        <f>'[9]NY0604-GDMReport'!W213</f>
        <v>8007U00014</v>
      </c>
      <c r="AH204">
        <f t="shared" si="16"/>
        <v>0</v>
      </c>
      <c r="AL204">
        <f t="shared" si="17"/>
        <v>448</v>
      </c>
      <c r="AM204" s="40">
        <f t="shared" si="18"/>
        <v>1.435</v>
      </c>
      <c r="AN204" s="32">
        <f t="shared" si="19"/>
        <v>3184.9</v>
      </c>
    </row>
    <row r="205" spans="1:40" ht="12.75">
      <c r="A205" t="s">
        <v>182</v>
      </c>
      <c r="B205" t="s">
        <v>898</v>
      </c>
      <c r="C205">
        <v>8007</v>
      </c>
      <c r="D205" t="s">
        <v>818</v>
      </c>
      <c r="F205">
        <v>9</v>
      </c>
      <c r="G205">
        <v>270</v>
      </c>
      <c r="I205">
        <v>0.708</v>
      </c>
      <c r="J205">
        <v>0.679</v>
      </c>
      <c r="S205">
        <v>1919.2</v>
      </c>
      <c r="T205" t="s">
        <v>784</v>
      </c>
      <c r="U205" t="s">
        <v>245</v>
      </c>
      <c r="V205" t="s">
        <v>469</v>
      </c>
      <c r="W205" t="s">
        <v>806</v>
      </c>
      <c r="X205" t="s">
        <v>232</v>
      </c>
      <c r="Y205" t="s">
        <v>240</v>
      </c>
      <c r="Z205" s="53">
        <f>INDEX('[10]NY'!$X$3:$X545,MATCH(AG205,'[10]NY'!$AE$3:$AE$334,0),1)</f>
        <v>0</v>
      </c>
      <c r="AA205" t="s">
        <v>258</v>
      </c>
      <c r="AD205">
        <v>416</v>
      </c>
      <c r="AF205" t="str">
        <f t="shared" si="15"/>
        <v>8007U00015</v>
      </c>
      <c r="AG205" t="str">
        <f>'[9]NY0604-GDMReport'!W214</f>
        <v>8007U00015</v>
      </c>
      <c r="AH205">
        <f t="shared" si="16"/>
        <v>0</v>
      </c>
      <c r="AL205">
        <f t="shared" si="17"/>
        <v>270</v>
      </c>
      <c r="AM205" s="40">
        <f t="shared" si="18"/>
        <v>0.679</v>
      </c>
      <c r="AN205" s="32">
        <f t="shared" si="19"/>
        <v>1919.2</v>
      </c>
    </row>
    <row r="206" spans="1:40" ht="12.75">
      <c r="A206" t="s">
        <v>182</v>
      </c>
      <c r="B206" t="s">
        <v>898</v>
      </c>
      <c r="C206">
        <v>8007</v>
      </c>
      <c r="D206" t="s">
        <v>819</v>
      </c>
      <c r="F206">
        <v>9</v>
      </c>
      <c r="G206">
        <v>270</v>
      </c>
      <c r="I206">
        <v>0.708</v>
      </c>
      <c r="J206">
        <v>0.679</v>
      </c>
      <c r="S206">
        <v>1919.2</v>
      </c>
      <c r="T206" t="s">
        <v>784</v>
      </c>
      <c r="U206" t="s">
        <v>245</v>
      </c>
      <c r="V206" t="s">
        <v>469</v>
      </c>
      <c r="W206" t="s">
        <v>806</v>
      </c>
      <c r="X206" t="s">
        <v>232</v>
      </c>
      <c r="Y206" t="s">
        <v>240</v>
      </c>
      <c r="Z206" s="53">
        <f>INDEX('[10]NY'!$X$3:$X546,MATCH(AG206,'[10]NY'!$AE$3:$AE$334,0),1)</f>
        <v>0</v>
      </c>
      <c r="AA206" t="s">
        <v>258</v>
      </c>
      <c r="AD206">
        <v>416</v>
      </c>
      <c r="AF206" t="str">
        <f t="shared" si="15"/>
        <v>8007U00016</v>
      </c>
      <c r="AG206" t="str">
        <f>'[9]NY0604-GDMReport'!W215</f>
        <v>8007U00016</v>
      </c>
      <c r="AH206">
        <f t="shared" si="16"/>
        <v>0</v>
      </c>
      <c r="AL206">
        <f t="shared" si="17"/>
        <v>270</v>
      </c>
      <c r="AM206" s="40">
        <f t="shared" si="18"/>
        <v>0.679</v>
      </c>
      <c r="AN206" s="32">
        <f t="shared" si="19"/>
        <v>1919.2</v>
      </c>
    </row>
    <row r="207" spans="1:40" ht="12.75">
      <c r="A207" t="s">
        <v>182</v>
      </c>
      <c r="B207" t="s">
        <v>898</v>
      </c>
      <c r="C207">
        <v>8007</v>
      </c>
      <c r="D207" t="s">
        <v>820</v>
      </c>
      <c r="F207">
        <v>11</v>
      </c>
      <c r="G207">
        <v>392</v>
      </c>
      <c r="I207">
        <v>0.901</v>
      </c>
      <c r="J207">
        <v>1.255</v>
      </c>
      <c r="S207">
        <v>2786.8</v>
      </c>
      <c r="T207" t="s">
        <v>784</v>
      </c>
      <c r="U207" t="s">
        <v>245</v>
      </c>
      <c r="V207" t="s">
        <v>469</v>
      </c>
      <c r="W207" t="s">
        <v>806</v>
      </c>
      <c r="X207" t="s">
        <v>232</v>
      </c>
      <c r="Y207" t="s">
        <v>240</v>
      </c>
      <c r="Z207" s="53">
        <f>INDEX('[10]NY'!$X$3:$X547,MATCH(AG207,'[10]NY'!$AE$3:$AE$334,0),1)</f>
        <v>0</v>
      </c>
      <c r="AA207" t="s">
        <v>258</v>
      </c>
      <c r="AD207">
        <v>416</v>
      </c>
      <c r="AF207" t="str">
        <f t="shared" si="15"/>
        <v>8007U00017</v>
      </c>
      <c r="AG207" t="str">
        <f>'[9]NY0604-GDMReport'!W216</f>
        <v>8007U00017</v>
      </c>
      <c r="AH207">
        <f t="shared" si="16"/>
        <v>0</v>
      </c>
      <c r="AI207">
        <v>101</v>
      </c>
      <c r="AJ207">
        <v>0.316</v>
      </c>
      <c r="AK207">
        <v>700.5</v>
      </c>
      <c r="AL207">
        <f t="shared" si="17"/>
        <v>291</v>
      </c>
      <c r="AM207" s="40">
        <f t="shared" si="18"/>
        <v>0.9389999999999998</v>
      </c>
      <c r="AN207" s="32">
        <f t="shared" si="19"/>
        <v>2086.3</v>
      </c>
    </row>
    <row r="208" spans="1:40" ht="12.75">
      <c r="A208" t="s">
        <v>182</v>
      </c>
      <c r="B208" t="s">
        <v>898</v>
      </c>
      <c r="C208">
        <v>8007</v>
      </c>
      <c r="D208" t="s">
        <v>821</v>
      </c>
      <c r="F208">
        <v>11</v>
      </c>
      <c r="G208">
        <v>392</v>
      </c>
      <c r="I208">
        <v>0.901</v>
      </c>
      <c r="J208">
        <v>1.255</v>
      </c>
      <c r="S208">
        <v>2786.8</v>
      </c>
      <c r="T208" t="s">
        <v>784</v>
      </c>
      <c r="U208" t="s">
        <v>245</v>
      </c>
      <c r="V208" t="s">
        <v>469</v>
      </c>
      <c r="W208" t="s">
        <v>806</v>
      </c>
      <c r="X208" t="s">
        <v>232</v>
      </c>
      <c r="Y208" t="s">
        <v>240</v>
      </c>
      <c r="Z208" s="53">
        <f>INDEX('[10]NY'!$X$3:$X548,MATCH(AG208,'[10]NY'!$AE$3:$AE$334,0),1)</f>
        <v>0</v>
      </c>
      <c r="AA208" t="s">
        <v>258</v>
      </c>
      <c r="AD208">
        <v>416</v>
      </c>
      <c r="AF208" t="str">
        <f t="shared" si="15"/>
        <v>8007U00018</v>
      </c>
      <c r="AG208" t="str">
        <f>'[9]NY0604-GDMReport'!W217</f>
        <v>8007U00018</v>
      </c>
      <c r="AH208">
        <f t="shared" si="16"/>
        <v>0</v>
      </c>
      <c r="AI208">
        <v>101</v>
      </c>
      <c r="AJ208">
        <v>0.316</v>
      </c>
      <c r="AK208">
        <v>700.5</v>
      </c>
      <c r="AL208">
        <f t="shared" si="17"/>
        <v>291</v>
      </c>
      <c r="AM208" s="40">
        <f t="shared" si="18"/>
        <v>0.9389999999999998</v>
      </c>
      <c r="AN208" s="32">
        <f t="shared" si="19"/>
        <v>2086.3</v>
      </c>
    </row>
    <row r="209" spans="1:40" ht="12.75">
      <c r="A209" t="s">
        <v>182</v>
      </c>
      <c r="B209" t="s">
        <v>898</v>
      </c>
      <c r="C209">
        <v>8007</v>
      </c>
      <c r="D209" t="s">
        <v>822</v>
      </c>
      <c r="F209">
        <v>11</v>
      </c>
      <c r="G209">
        <v>405</v>
      </c>
      <c r="I209">
        <v>0.901</v>
      </c>
      <c r="J209">
        <v>1.297</v>
      </c>
      <c r="S209">
        <v>2879</v>
      </c>
      <c r="T209" t="s">
        <v>784</v>
      </c>
      <c r="U209" t="s">
        <v>245</v>
      </c>
      <c r="V209" t="s">
        <v>469</v>
      </c>
      <c r="W209" t="s">
        <v>806</v>
      </c>
      <c r="X209" t="s">
        <v>232</v>
      </c>
      <c r="Y209" t="s">
        <v>240</v>
      </c>
      <c r="Z209" s="53">
        <f>INDEX('[10]NY'!$X$3:$X549,MATCH(AG209,'[10]NY'!$AE$3:$AE$334,0),1)</f>
        <v>0</v>
      </c>
      <c r="AA209" t="s">
        <v>258</v>
      </c>
      <c r="AD209">
        <v>416</v>
      </c>
      <c r="AF209" t="str">
        <f t="shared" si="15"/>
        <v>8007U00019</v>
      </c>
      <c r="AG209" t="str">
        <f>'[9]NY0604-GDMReport'!W218</f>
        <v>8007U00019</v>
      </c>
      <c r="AH209">
        <f t="shared" si="16"/>
        <v>0</v>
      </c>
      <c r="AL209">
        <f t="shared" si="17"/>
        <v>405</v>
      </c>
      <c r="AM209" s="40">
        <f t="shared" si="18"/>
        <v>1.297</v>
      </c>
      <c r="AN209" s="32">
        <f t="shared" si="19"/>
        <v>2879</v>
      </c>
    </row>
    <row r="210" spans="1:40" ht="12.75">
      <c r="A210" t="s">
        <v>182</v>
      </c>
      <c r="B210" t="s">
        <v>898</v>
      </c>
      <c r="C210">
        <v>8007</v>
      </c>
      <c r="D210" t="s">
        <v>845</v>
      </c>
      <c r="F210">
        <v>11</v>
      </c>
      <c r="G210">
        <v>405</v>
      </c>
      <c r="I210">
        <v>0.901</v>
      </c>
      <c r="J210">
        <v>1.297</v>
      </c>
      <c r="S210">
        <v>2879</v>
      </c>
      <c r="T210" t="s">
        <v>784</v>
      </c>
      <c r="U210" t="s">
        <v>245</v>
      </c>
      <c r="V210" t="s">
        <v>469</v>
      </c>
      <c r="W210" t="s">
        <v>806</v>
      </c>
      <c r="X210" t="s">
        <v>232</v>
      </c>
      <c r="Y210" t="s">
        <v>240</v>
      </c>
      <c r="Z210" s="53">
        <f>INDEX('[10]NY'!$X$3:$X550,MATCH(AG210,'[10]NY'!$AE$3:$AE$334,0),1)</f>
        <v>0</v>
      </c>
      <c r="AA210" t="s">
        <v>258</v>
      </c>
      <c r="AD210">
        <v>416</v>
      </c>
      <c r="AF210" t="str">
        <f t="shared" si="15"/>
        <v>8007U00020</v>
      </c>
      <c r="AG210" t="str">
        <f>'[9]NY0604-GDMReport'!W219</f>
        <v>8007U00020</v>
      </c>
      <c r="AH210">
        <f t="shared" si="16"/>
        <v>0</v>
      </c>
      <c r="AL210">
        <f t="shared" si="17"/>
        <v>405</v>
      </c>
      <c r="AM210" s="40">
        <f t="shared" si="18"/>
        <v>1.297</v>
      </c>
      <c r="AN210" s="32">
        <f t="shared" si="19"/>
        <v>2879</v>
      </c>
    </row>
    <row r="211" spans="1:40" ht="12.75">
      <c r="A211" t="s">
        <v>182</v>
      </c>
      <c r="B211" t="s">
        <v>902</v>
      </c>
      <c r="C211">
        <v>2496</v>
      </c>
      <c r="D211" t="s">
        <v>903</v>
      </c>
      <c r="E211" t="s">
        <v>904</v>
      </c>
      <c r="F211">
        <v>24</v>
      </c>
      <c r="H211">
        <v>5172</v>
      </c>
      <c r="I211">
        <v>0.285</v>
      </c>
      <c r="J211">
        <v>1.138</v>
      </c>
      <c r="S211">
        <v>7724.7</v>
      </c>
      <c r="T211" t="s">
        <v>643</v>
      </c>
      <c r="U211" t="s">
        <v>245</v>
      </c>
      <c r="V211" t="s">
        <v>469</v>
      </c>
      <c r="W211" t="s">
        <v>649</v>
      </c>
      <c r="X211" t="s">
        <v>232</v>
      </c>
      <c r="Y211" t="s">
        <v>287</v>
      </c>
      <c r="Z211" s="53" t="str">
        <f>INDEX('[10]NY'!$X$3:$X551,MATCH(AG211,'[10]NY'!$AE$3:$AE$334,0),1)</f>
        <v>NCBL</v>
      </c>
      <c r="AA211" t="s">
        <v>241</v>
      </c>
      <c r="AD211">
        <v>688</v>
      </c>
      <c r="AF211" t="str">
        <f t="shared" si="15"/>
        <v>2496BLR071</v>
      </c>
      <c r="AG211" t="str">
        <f>'[9]NY0604-GDMReport'!W220</f>
        <v>2496BLR071</v>
      </c>
      <c r="AH211">
        <f t="shared" si="16"/>
        <v>0</v>
      </c>
      <c r="AL211">
        <f t="shared" si="17"/>
        <v>0</v>
      </c>
      <c r="AM211" s="40">
        <f t="shared" si="18"/>
        <v>1.138</v>
      </c>
      <c r="AN211" s="32">
        <f t="shared" si="19"/>
        <v>7724.7</v>
      </c>
    </row>
    <row r="212" spans="1:40" ht="12.75">
      <c r="A212" t="s">
        <v>182</v>
      </c>
      <c r="B212" t="s">
        <v>902</v>
      </c>
      <c r="C212">
        <v>2496</v>
      </c>
      <c r="D212" t="s">
        <v>905</v>
      </c>
      <c r="E212" t="s">
        <v>904</v>
      </c>
      <c r="F212">
        <v>15.5</v>
      </c>
      <c r="H212">
        <v>1623</v>
      </c>
      <c r="I212">
        <v>0.306</v>
      </c>
      <c r="J212">
        <v>0.359</v>
      </c>
      <c r="S212">
        <v>2330.4</v>
      </c>
      <c r="T212" t="s">
        <v>643</v>
      </c>
      <c r="U212" t="s">
        <v>245</v>
      </c>
      <c r="V212" t="s">
        <v>469</v>
      </c>
      <c r="W212" t="s">
        <v>649</v>
      </c>
      <c r="X212" t="s">
        <v>232</v>
      </c>
      <c r="Y212" t="s">
        <v>287</v>
      </c>
      <c r="Z212" s="53" t="str">
        <f>INDEX('[10]NY'!$X$3:$X552,MATCH(AG212,'[10]NY'!$AE$3:$AE$334,0),1)</f>
        <v>NCBL</v>
      </c>
      <c r="AA212" t="s">
        <v>241</v>
      </c>
      <c r="AD212">
        <v>664</v>
      </c>
      <c r="AF212" t="str">
        <f t="shared" si="15"/>
        <v>2496BLR072</v>
      </c>
      <c r="AG212" t="str">
        <f>'[9]NY0604-GDMReport'!W221</f>
        <v>2496BLR072</v>
      </c>
      <c r="AH212">
        <f t="shared" si="16"/>
        <v>0</v>
      </c>
      <c r="AJ212">
        <v>0.893</v>
      </c>
      <c r="AK212">
        <v>7085.2</v>
      </c>
      <c r="AL212">
        <f t="shared" si="17"/>
        <v>0</v>
      </c>
      <c r="AM212" s="40">
        <f t="shared" si="18"/>
        <v>-0.534</v>
      </c>
      <c r="AN212" s="32">
        <f t="shared" si="19"/>
        <v>-4754.799999999999</v>
      </c>
    </row>
    <row r="213" spans="1:40" ht="12.75">
      <c r="A213" t="s">
        <v>182</v>
      </c>
      <c r="B213" t="s">
        <v>902</v>
      </c>
      <c r="C213">
        <v>2496</v>
      </c>
      <c r="D213" t="s">
        <v>906</v>
      </c>
      <c r="E213" t="s">
        <v>904</v>
      </c>
      <c r="F213">
        <v>24</v>
      </c>
      <c r="H213">
        <v>5907</v>
      </c>
      <c r="I213">
        <v>0.285</v>
      </c>
      <c r="J213">
        <v>1.299</v>
      </c>
      <c r="S213">
        <v>8840</v>
      </c>
      <c r="T213" t="s">
        <v>643</v>
      </c>
      <c r="U213" t="s">
        <v>245</v>
      </c>
      <c r="V213" t="s">
        <v>469</v>
      </c>
      <c r="W213" t="s">
        <v>649</v>
      </c>
      <c r="X213" t="s">
        <v>232</v>
      </c>
      <c r="Y213" t="s">
        <v>287</v>
      </c>
      <c r="Z213" s="53" t="str">
        <f>INDEX('[10]NY'!$X$3:$X553,MATCH(AG213,'[10]NY'!$AE$3:$AE$334,0),1)</f>
        <v>NCBL</v>
      </c>
      <c r="AA213" t="s">
        <v>241</v>
      </c>
      <c r="AD213">
        <v>688</v>
      </c>
      <c r="AF213" t="str">
        <f t="shared" si="15"/>
        <v>2496BLR081</v>
      </c>
      <c r="AG213" t="str">
        <f>'[9]NY0604-GDMReport'!W222</f>
        <v>2496BLR081</v>
      </c>
      <c r="AH213">
        <f t="shared" si="16"/>
        <v>0</v>
      </c>
      <c r="AL213">
        <f t="shared" si="17"/>
        <v>0</v>
      </c>
      <c r="AM213" s="40">
        <f t="shared" si="18"/>
        <v>1.299</v>
      </c>
      <c r="AN213" s="32">
        <f t="shared" si="19"/>
        <v>8840</v>
      </c>
    </row>
    <row r="214" spans="1:40" ht="12.75">
      <c r="A214" t="s">
        <v>182</v>
      </c>
      <c r="B214" t="s">
        <v>902</v>
      </c>
      <c r="C214">
        <v>2496</v>
      </c>
      <c r="D214" t="s">
        <v>907</v>
      </c>
      <c r="E214" t="s">
        <v>904</v>
      </c>
      <c r="F214">
        <v>0</v>
      </c>
      <c r="T214" t="s">
        <v>643</v>
      </c>
      <c r="U214" t="s">
        <v>245</v>
      </c>
      <c r="V214" t="s">
        <v>469</v>
      </c>
      <c r="W214" t="s">
        <v>649</v>
      </c>
      <c r="X214" t="s">
        <v>232</v>
      </c>
      <c r="Y214" t="s">
        <v>287</v>
      </c>
      <c r="Z214" s="53" t="str">
        <f>INDEX('[10]NY'!$X$3:$X554,MATCH(AG214,'[10]NY'!$AE$3:$AE$334,0),1)</f>
        <v>LFB</v>
      </c>
      <c r="AA214" t="s">
        <v>241</v>
      </c>
      <c r="AD214">
        <v>688</v>
      </c>
      <c r="AF214" t="str">
        <f t="shared" si="15"/>
        <v>2496BLR082</v>
      </c>
      <c r="AG214" t="str">
        <f>'[9]NY0604-GDMReport'!W223</f>
        <v>2496BLR082</v>
      </c>
      <c r="AH214">
        <f t="shared" si="16"/>
        <v>0</v>
      </c>
      <c r="AL214">
        <f t="shared" si="17"/>
        <v>0</v>
      </c>
      <c r="AM214" s="40">
        <f t="shared" si="18"/>
        <v>0</v>
      </c>
      <c r="AN214" s="32">
        <f t="shared" si="19"/>
        <v>0</v>
      </c>
    </row>
    <row r="215" spans="1:40" ht="12.75">
      <c r="A215" t="s">
        <v>182</v>
      </c>
      <c r="B215" t="s">
        <v>902</v>
      </c>
      <c r="C215">
        <v>2496</v>
      </c>
      <c r="D215" t="s">
        <v>908</v>
      </c>
      <c r="F215">
        <v>0</v>
      </c>
      <c r="T215" t="s">
        <v>643</v>
      </c>
      <c r="U215" t="s">
        <v>245</v>
      </c>
      <c r="V215" t="s">
        <v>469</v>
      </c>
      <c r="W215" t="s">
        <v>649</v>
      </c>
      <c r="X215" t="s">
        <v>232</v>
      </c>
      <c r="Y215" t="s">
        <v>240</v>
      </c>
      <c r="Z215" s="53">
        <f>INDEX('[10]NY'!$X$3:$X555,MATCH(AG215,'[10]NY'!$AE$3:$AE$334,0),1)</f>
        <v>0</v>
      </c>
      <c r="AA215" t="s">
        <v>271</v>
      </c>
      <c r="AD215">
        <v>235</v>
      </c>
      <c r="AF215" t="str">
        <f t="shared" si="15"/>
        <v>2496CT0003</v>
      </c>
      <c r="AG215" t="str">
        <f>'[9]NY0604-GDMReport'!W224</f>
        <v>2496CT0003</v>
      </c>
      <c r="AH215">
        <f t="shared" si="16"/>
        <v>0</v>
      </c>
      <c r="AL215">
        <f t="shared" si="17"/>
        <v>0</v>
      </c>
      <c r="AM215" s="40">
        <f t="shared" si="18"/>
        <v>0</v>
      </c>
      <c r="AN215" s="32">
        <f t="shared" si="19"/>
        <v>0</v>
      </c>
    </row>
    <row r="216" spans="1:40" ht="12.75">
      <c r="A216" t="s">
        <v>182</v>
      </c>
      <c r="B216" t="s">
        <v>902</v>
      </c>
      <c r="C216">
        <v>2496</v>
      </c>
      <c r="D216" t="s">
        <v>909</v>
      </c>
      <c r="F216">
        <v>0</v>
      </c>
      <c r="T216" t="s">
        <v>643</v>
      </c>
      <c r="U216" t="s">
        <v>245</v>
      </c>
      <c r="V216" t="s">
        <v>469</v>
      </c>
      <c r="W216" t="s">
        <v>649</v>
      </c>
      <c r="X216" t="s">
        <v>232</v>
      </c>
      <c r="Y216" t="s">
        <v>240</v>
      </c>
      <c r="Z216" s="53">
        <f>INDEX('[10]NY'!$X$3:$X556,MATCH(AG216,'[10]NY'!$AE$3:$AE$334,0),1)</f>
        <v>0</v>
      </c>
      <c r="AA216" t="s">
        <v>271</v>
      </c>
      <c r="AD216">
        <v>235</v>
      </c>
      <c r="AF216" t="str">
        <f t="shared" si="15"/>
        <v>2496CT0004</v>
      </c>
      <c r="AG216" t="str">
        <f>'[9]NY0604-GDMReport'!W225</f>
        <v>2496CT0004</v>
      </c>
      <c r="AH216">
        <f t="shared" si="16"/>
        <v>0</v>
      </c>
      <c r="AL216">
        <f t="shared" si="17"/>
        <v>0</v>
      </c>
      <c r="AM216" s="40">
        <f t="shared" si="18"/>
        <v>0</v>
      </c>
      <c r="AN216" s="32">
        <f t="shared" si="19"/>
        <v>0</v>
      </c>
    </row>
    <row r="217" spans="1:40" ht="12.75">
      <c r="A217" t="s">
        <v>182</v>
      </c>
      <c r="B217" t="s">
        <v>902</v>
      </c>
      <c r="C217">
        <v>2496</v>
      </c>
      <c r="D217" t="s">
        <v>707</v>
      </c>
      <c r="F217">
        <v>8</v>
      </c>
      <c r="G217">
        <v>112</v>
      </c>
      <c r="I217">
        <v>0.513</v>
      </c>
      <c r="J217">
        <v>0.482</v>
      </c>
      <c r="S217">
        <v>1880</v>
      </c>
      <c r="T217" t="s">
        <v>643</v>
      </c>
      <c r="U217" t="s">
        <v>245</v>
      </c>
      <c r="V217" t="s">
        <v>469</v>
      </c>
      <c r="W217" t="s">
        <v>649</v>
      </c>
      <c r="X217" t="s">
        <v>232</v>
      </c>
      <c r="Y217" t="s">
        <v>240</v>
      </c>
      <c r="Z217" s="53">
        <f>INDEX('[10]NY'!$X$3:$X557,MATCH(AG217,'[10]NY'!$AE$3:$AE$334,0),1)</f>
        <v>0</v>
      </c>
      <c r="AA217" t="s">
        <v>271</v>
      </c>
      <c r="AD217">
        <v>235</v>
      </c>
      <c r="AF217" t="str">
        <f t="shared" si="15"/>
        <v>2496CT0005</v>
      </c>
      <c r="AG217" t="str">
        <f>'[9]NY0604-GDMReport'!W226</f>
        <v>2496CT0005</v>
      </c>
      <c r="AH217">
        <f t="shared" si="16"/>
        <v>0</v>
      </c>
      <c r="AL217">
        <f t="shared" si="17"/>
        <v>112</v>
      </c>
      <c r="AM217" s="40">
        <f t="shared" si="18"/>
        <v>0.482</v>
      </c>
      <c r="AN217" s="32">
        <f t="shared" si="19"/>
        <v>1880</v>
      </c>
    </row>
    <row r="218" spans="1:40" ht="12.75">
      <c r="A218" t="s">
        <v>182</v>
      </c>
      <c r="B218" t="s">
        <v>910</v>
      </c>
      <c r="C218">
        <v>2549</v>
      </c>
      <c r="D218">
        <v>63</v>
      </c>
      <c r="E218" t="s">
        <v>657</v>
      </c>
      <c r="F218">
        <v>0</v>
      </c>
      <c r="T218" t="s">
        <v>911</v>
      </c>
      <c r="U218" t="s">
        <v>245</v>
      </c>
      <c r="V218" t="s">
        <v>469</v>
      </c>
      <c r="W218" t="s">
        <v>912</v>
      </c>
      <c r="X218" t="s">
        <v>232</v>
      </c>
      <c r="Y218" t="s">
        <v>913</v>
      </c>
      <c r="Z218" s="53" t="str">
        <f>INDEX('[10]NY'!$X$3:$X558,MATCH(AG218,'[10]NY'!$AE$3:$AE$334,0),1)</f>
        <v>CBL</v>
      </c>
      <c r="AA218" t="s">
        <v>356</v>
      </c>
      <c r="AD218">
        <v>1000</v>
      </c>
      <c r="AF218" t="str">
        <f t="shared" si="15"/>
        <v>254963</v>
      </c>
      <c r="AG218" t="str">
        <f>'[9]NY0604-GDMReport'!W227</f>
        <v>254963</v>
      </c>
      <c r="AH218">
        <f t="shared" si="16"/>
        <v>0</v>
      </c>
      <c r="AL218">
        <f t="shared" si="17"/>
        <v>0</v>
      </c>
      <c r="AM218" s="40">
        <f t="shared" si="18"/>
        <v>0</v>
      </c>
      <c r="AN218" s="32">
        <f t="shared" si="19"/>
        <v>0</v>
      </c>
    </row>
    <row r="219" spans="1:40" ht="12.75">
      <c r="A219" t="s">
        <v>182</v>
      </c>
      <c r="B219" t="s">
        <v>910</v>
      </c>
      <c r="C219">
        <v>2549</v>
      </c>
      <c r="D219">
        <v>64</v>
      </c>
      <c r="E219" t="s">
        <v>657</v>
      </c>
      <c r="F219">
        <v>0</v>
      </c>
      <c r="T219" t="s">
        <v>911</v>
      </c>
      <c r="U219" t="s">
        <v>245</v>
      </c>
      <c r="V219" t="s">
        <v>469</v>
      </c>
      <c r="W219" t="s">
        <v>912</v>
      </c>
      <c r="X219" t="s">
        <v>232</v>
      </c>
      <c r="Y219" t="s">
        <v>913</v>
      </c>
      <c r="Z219" s="53" t="str">
        <f>INDEX('[10]NY'!$X$3:$X559,MATCH(AG219,'[10]NY'!$AE$3:$AE$334,0),1)</f>
        <v>CBL</v>
      </c>
      <c r="AA219" t="s">
        <v>356</v>
      </c>
      <c r="AD219">
        <v>1000</v>
      </c>
      <c r="AF219" t="str">
        <f t="shared" si="15"/>
        <v>254964</v>
      </c>
      <c r="AG219" t="str">
        <f>'[9]NY0604-GDMReport'!W228</f>
        <v>254964</v>
      </c>
      <c r="AH219">
        <f t="shared" si="16"/>
        <v>0</v>
      </c>
      <c r="AL219">
        <f t="shared" si="17"/>
        <v>0</v>
      </c>
      <c r="AM219" s="40">
        <f t="shared" si="18"/>
        <v>0</v>
      </c>
      <c r="AN219" s="32">
        <f t="shared" si="19"/>
        <v>0</v>
      </c>
    </row>
    <row r="220" spans="1:40" ht="12.75">
      <c r="A220" t="s">
        <v>182</v>
      </c>
      <c r="B220" t="s">
        <v>910</v>
      </c>
      <c r="C220">
        <v>2549</v>
      </c>
      <c r="D220">
        <v>65</v>
      </c>
      <c r="E220" t="s">
        <v>657</v>
      </c>
      <c r="F220">
        <v>24</v>
      </c>
      <c r="G220">
        <v>1587</v>
      </c>
      <c r="I220">
        <v>0.582</v>
      </c>
      <c r="J220">
        <v>5.593</v>
      </c>
      <c r="S220">
        <v>18499.9</v>
      </c>
      <c r="T220" t="s">
        <v>911</v>
      </c>
      <c r="U220" t="s">
        <v>245</v>
      </c>
      <c r="V220" t="s">
        <v>469</v>
      </c>
      <c r="W220" t="s">
        <v>912</v>
      </c>
      <c r="X220" t="s">
        <v>232</v>
      </c>
      <c r="Y220" t="s">
        <v>913</v>
      </c>
      <c r="Z220" s="53" t="str">
        <f>INDEX('[10]NY'!$X$3:$X560,MATCH(AG220,'[10]NY'!$AE$3:$AE$334,0),1)</f>
        <v>CB</v>
      </c>
      <c r="AA220" t="s">
        <v>356</v>
      </c>
      <c r="AD220">
        <v>907</v>
      </c>
      <c r="AF220" t="str">
        <f t="shared" si="15"/>
        <v>254965</v>
      </c>
      <c r="AG220" t="str">
        <f>'[9]NY0604-GDMReport'!W229</f>
        <v>254965</v>
      </c>
      <c r="AH220">
        <f t="shared" si="16"/>
        <v>0</v>
      </c>
      <c r="AL220">
        <f t="shared" si="17"/>
        <v>1587</v>
      </c>
      <c r="AM220" s="40">
        <f t="shared" si="18"/>
        <v>5.593</v>
      </c>
      <c r="AN220" s="32">
        <f t="shared" si="19"/>
        <v>18499.9</v>
      </c>
    </row>
    <row r="221" spans="1:40" ht="12.75">
      <c r="A221" t="s">
        <v>182</v>
      </c>
      <c r="B221" t="s">
        <v>910</v>
      </c>
      <c r="C221">
        <v>2549</v>
      </c>
      <c r="D221">
        <v>66</v>
      </c>
      <c r="E221" t="s">
        <v>657</v>
      </c>
      <c r="F221">
        <v>24</v>
      </c>
      <c r="G221">
        <v>1717</v>
      </c>
      <c r="I221">
        <v>0.582</v>
      </c>
      <c r="J221">
        <v>5.955</v>
      </c>
      <c r="S221">
        <v>20233.4</v>
      </c>
      <c r="T221" t="s">
        <v>911</v>
      </c>
      <c r="U221" t="s">
        <v>245</v>
      </c>
      <c r="V221" t="s">
        <v>469</v>
      </c>
      <c r="W221" t="s">
        <v>912</v>
      </c>
      <c r="X221" t="s">
        <v>232</v>
      </c>
      <c r="Y221" t="s">
        <v>913</v>
      </c>
      <c r="Z221" s="53" t="str">
        <f>INDEX('[10]NY'!$X$3:$X561,MATCH(AG221,'[10]NY'!$AE$3:$AE$334,0),1)</f>
        <v>CB</v>
      </c>
      <c r="AA221" t="s">
        <v>356</v>
      </c>
      <c r="AD221">
        <v>907</v>
      </c>
      <c r="AF221" t="str">
        <f t="shared" si="15"/>
        <v>254966</v>
      </c>
      <c r="AG221" t="str">
        <f>'[9]NY0604-GDMReport'!W230</f>
        <v>254966</v>
      </c>
      <c r="AH221">
        <f t="shared" si="16"/>
        <v>0</v>
      </c>
      <c r="AL221">
        <f t="shared" si="17"/>
        <v>1717</v>
      </c>
      <c r="AM221" s="40">
        <f t="shared" si="18"/>
        <v>5.955</v>
      </c>
      <c r="AN221" s="32">
        <f t="shared" si="19"/>
        <v>20233.4</v>
      </c>
    </row>
    <row r="222" spans="1:40" ht="12.75">
      <c r="A222" t="s">
        <v>182</v>
      </c>
      <c r="B222" t="s">
        <v>910</v>
      </c>
      <c r="C222">
        <v>2549</v>
      </c>
      <c r="D222">
        <v>67</v>
      </c>
      <c r="E222" t="s">
        <v>273</v>
      </c>
      <c r="F222">
        <v>24</v>
      </c>
      <c r="G222">
        <v>4430</v>
      </c>
      <c r="I222">
        <v>0.127</v>
      </c>
      <c r="J222">
        <v>3.207</v>
      </c>
      <c r="S222">
        <v>51628.5</v>
      </c>
      <c r="T222" t="s">
        <v>911</v>
      </c>
      <c r="U222" t="s">
        <v>245</v>
      </c>
      <c r="V222" t="s">
        <v>469</v>
      </c>
      <c r="W222" t="s">
        <v>912</v>
      </c>
      <c r="X222" t="s">
        <v>232</v>
      </c>
      <c r="Y222" t="s">
        <v>261</v>
      </c>
      <c r="Z222" s="53" t="str">
        <f>INDEX('[10]NY'!$X$3:$X562,MATCH(AG222,'[10]NY'!$AE$3:$AE$334,0),1)</f>
        <v>CB</v>
      </c>
      <c r="AA222" t="s">
        <v>356</v>
      </c>
      <c r="AC222" t="s">
        <v>263</v>
      </c>
      <c r="AD222">
        <v>1839</v>
      </c>
      <c r="AF222" t="str">
        <f t="shared" si="15"/>
        <v>254967</v>
      </c>
      <c r="AG222" t="str">
        <f>'[9]NY0604-GDMReport'!W231</f>
        <v>254967</v>
      </c>
      <c r="AH222">
        <f t="shared" si="16"/>
        <v>0</v>
      </c>
      <c r="AL222">
        <f t="shared" si="17"/>
        <v>4430</v>
      </c>
      <c r="AM222" s="40">
        <f t="shared" si="18"/>
        <v>3.207</v>
      </c>
      <c r="AN222" s="32">
        <f t="shared" si="19"/>
        <v>51628.5</v>
      </c>
    </row>
    <row r="223" spans="1:40" ht="12.75">
      <c r="A223" t="s">
        <v>182</v>
      </c>
      <c r="B223" t="s">
        <v>910</v>
      </c>
      <c r="C223">
        <v>2549</v>
      </c>
      <c r="D223">
        <v>68</v>
      </c>
      <c r="E223" t="s">
        <v>273</v>
      </c>
      <c r="F223">
        <v>24</v>
      </c>
      <c r="G223">
        <v>4300</v>
      </c>
      <c r="I223">
        <v>0.127</v>
      </c>
      <c r="J223">
        <v>3.113</v>
      </c>
      <c r="S223">
        <v>50113</v>
      </c>
      <c r="T223" t="s">
        <v>911</v>
      </c>
      <c r="U223" t="s">
        <v>245</v>
      </c>
      <c r="V223" t="s">
        <v>469</v>
      </c>
      <c r="W223" t="s">
        <v>912</v>
      </c>
      <c r="X223" t="s">
        <v>232</v>
      </c>
      <c r="Y223" t="s">
        <v>261</v>
      </c>
      <c r="Z223" s="53" t="str">
        <f>INDEX('[10]NY'!$X$3:$X563,MATCH(AG223,'[10]NY'!$AE$3:$AE$334,0),1)</f>
        <v>CB</v>
      </c>
      <c r="AA223" t="s">
        <v>356</v>
      </c>
      <c r="AC223" t="s">
        <v>263</v>
      </c>
      <c r="AD223">
        <v>1839</v>
      </c>
      <c r="AF223" t="str">
        <f t="shared" si="15"/>
        <v>254968</v>
      </c>
      <c r="AG223" t="str">
        <f>'[9]NY0604-GDMReport'!W232</f>
        <v>254968</v>
      </c>
      <c r="AH223">
        <f t="shared" si="16"/>
        <v>0</v>
      </c>
      <c r="AI223">
        <v>4307</v>
      </c>
      <c r="AJ223">
        <v>4.168</v>
      </c>
      <c r="AK223">
        <v>46045</v>
      </c>
      <c r="AL223">
        <f t="shared" si="17"/>
        <v>-7</v>
      </c>
      <c r="AM223" s="40">
        <f t="shared" si="18"/>
        <v>-1.0550000000000002</v>
      </c>
      <c r="AN223" s="32">
        <f t="shared" si="19"/>
        <v>4068</v>
      </c>
    </row>
    <row r="224" spans="1:40" ht="12.75">
      <c r="A224" t="s">
        <v>182</v>
      </c>
      <c r="B224" t="s">
        <v>914</v>
      </c>
      <c r="C224">
        <v>50459</v>
      </c>
      <c r="D224">
        <v>1</v>
      </c>
      <c r="F224">
        <v>0</v>
      </c>
      <c r="T224" t="s">
        <v>915</v>
      </c>
      <c r="U224" t="s">
        <v>230</v>
      </c>
      <c r="V224" t="s">
        <v>469</v>
      </c>
      <c r="W224" t="s">
        <v>916</v>
      </c>
      <c r="X224" t="s">
        <v>232</v>
      </c>
      <c r="Y224" t="s">
        <v>251</v>
      </c>
      <c r="Z224" s="53">
        <f>INDEX('[10]NY'!$X$3:$X564,MATCH(AG224,'[10]NY'!$AE$3:$AE$334,0),1)</f>
        <v>0</v>
      </c>
      <c r="AA224" t="s">
        <v>274</v>
      </c>
      <c r="AB224" t="s">
        <v>258</v>
      </c>
      <c r="AC224" t="s">
        <v>242</v>
      </c>
      <c r="AD224">
        <v>573</v>
      </c>
      <c r="AF224" t="str">
        <f t="shared" si="15"/>
        <v>504591</v>
      </c>
      <c r="AG224" t="str">
        <f>'[9]NY0604-GDMReport'!W233</f>
        <v>504591</v>
      </c>
      <c r="AH224">
        <f t="shared" si="16"/>
        <v>0</v>
      </c>
      <c r="AL224">
        <f t="shared" si="17"/>
        <v>0</v>
      </c>
      <c r="AM224" s="40">
        <f t="shared" si="18"/>
        <v>0</v>
      </c>
      <c r="AN224" s="32">
        <f t="shared" si="19"/>
        <v>0</v>
      </c>
    </row>
    <row r="225" spans="1:40" ht="12.75">
      <c r="A225" t="s">
        <v>182</v>
      </c>
      <c r="B225" t="s">
        <v>917</v>
      </c>
      <c r="C225">
        <v>50458</v>
      </c>
      <c r="D225">
        <v>1</v>
      </c>
      <c r="F225">
        <v>24</v>
      </c>
      <c r="G225">
        <v>3112</v>
      </c>
      <c r="I225">
        <v>0.023</v>
      </c>
      <c r="J225">
        <v>0.291</v>
      </c>
      <c r="S225">
        <v>25265.4</v>
      </c>
      <c r="T225" t="s">
        <v>918</v>
      </c>
      <c r="U225" t="s">
        <v>230</v>
      </c>
      <c r="V225" t="s">
        <v>469</v>
      </c>
      <c r="W225" t="s">
        <v>919</v>
      </c>
      <c r="X225" t="s">
        <v>232</v>
      </c>
      <c r="Y225" t="s">
        <v>251</v>
      </c>
      <c r="Z225" s="53">
        <f>INDEX('[10]NY'!$X$3:$X565,MATCH(AG225,'[10]NY'!$AE$3:$AE$334,0),1)</f>
        <v>0</v>
      </c>
      <c r="AA225" t="s">
        <v>274</v>
      </c>
      <c r="AB225" t="s">
        <v>258</v>
      </c>
      <c r="AC225" t="s">
        <v>920</v>
      </c>
      <c r="AD225">
        <v>1279</v>
      </c>
      <c r="AF225" t="str">
        <f t="shared" si="15"/>
        <v>504581</v>
      </c>
      <c r="AG225" t="str">
        <f>'[9]NY0604-GDMReport'!W234</f>
        <v>504581</v>
      </c>
      <c r="AH225">
        <f t="shared" si="16"/>
        <v>0</v>
      </c>
      <c r="AI225">
        <v>3136</v>
      </c>
      <c r="AJ225">
        <v>0.305</v>
      </c>
      <c r="AK225">
        <v>24914.5</v>
      </c>
      <c r="AL225">
        <f t="shared" si="17"/>
        <v>-24</v>
      </c>
      <c r="AM225" s="40">
        <f t="shared" si="18"/>
        <v>-0.014000000000000012</v>
      </c>
      <c r="AN225" s="32">
        <f t="shared" si="19"/>
        <v>350.90000000000146</v>
      </c>
    </row>
    <row r="226" spans="1:40" ht="12.75">
      <c r="A226" t="s">
        <v>182</v>
      </c>
      <c r="B226" t="s">
        <v>921</v>
      </c>
      <c r="C226">
        <v>54076</v>
      </c>
      <c r="D226">
        <v>1</v>
      </c>
      <c r="F226">
        <v>8.25</v>
      </c>
      <c r="G226">
        <v>489</v>
      </c>
      <c r="I226">
        <v>0.061</v>
      </c>
      <c r="J226">
        <v>0.088</v>
      </c>
      <c r="S226">
        <v>3962.3</v>
      </c>
      <c r="T226" t="s">
        <v>922</v>
      </c>
      <c r="U226" t="s">
        <v>230</v>
      </c>
      <c r="V226" t="s">
        <v>469</v>
      </c>
      <c r="W226" t="s">
        <v>919</v>
      </c>
      <c r="X226" t="s">
        <v>232</v>
      </c>
      <c r="Y226" t="s">
        <v>251</v>
      </c>
      <c r="Z226" s="53">
        <f>INDEX('[10]NY'!$X$3:$X566,MATCH(AG226,'[10]NY'!$AE$3:$AE$334,0),1)</f>
        <v>0</v>
      </c>
      <c r="AA226" t="s">
        <v>274</v>
      </c>
      <c r="AB226" t="s">
        <v>258</v>
      </c>
      <c r="AC226" t="s">
        <v>494</v>
      </c>
      <c r="AD226">
        <v>789</v>
      </c>
      <c r="AF226" t="str">
        <f t="shared" si="15"/>
        <v>540761</v>
      </c>
      <c r="AG226" t="str">
        <f>'[9]NY0604-GDMReport'!W235</f>
        <v>540761</v>
      </c>
      <c r="AH226">
        <f t="shared" si="16"/>
        <v>0</v>
      </c>
      <c r="AL226">
        <f t="shared" si="17"/>
        <v>489</v>
      </c>
      <c r="AM226" s="40">
        <f t="shared" si="18"/>
        <v>0.088</v>
      </c>
      <c r="AN226" s="32">
        <f t="shared" si="19"/>
        <v>3962.3</v>
      </c>
    </row>
    <row r="227" spans="1:40" ht="12.75">
      <c r="A227" t="s">
        <v>182</v>
      </c>
      <c r="B227" t="s">
        <v>923</v>
      </c>
      <c r="C227">
        <v>50450</v>
      </c>
      <c r="D227">
        <v>1</v>
      </c>
      <c r="F227">
        <v>13</v>
      </c>
      <c r="G227">
        <v>562</v>
      </c>
      <c r="I227">
        <v>0.145</v>
      </c>
      <c r="J227">
        <v>0.354</v>
      </c>
      <c r="S227">
        <v>5056.4</v>
      </c>
      <c r="T227" t="s">
        <v>842</v>
      </c>
      <c r="U227" t="s">
        <v>230</v>
      </c>
      <c r="V227" t="s">
        <v>469</v>
      </c>
      <c r="W227" t="s">
        <v>919</v>
      </c>
      <c r="X227" t="s">
        <v>232</v>
      </c>
      <c r="Y227" t="s">
        <v>251</v>
      </c>
      <c r="Z227" s="53">
        <f>INDEX('[10]NY'!$X$3:$X567,MATCH(AG227,'[10]NY'!$AE$3:$AE$334,0),1)</f>
        <v>0</v>
      </c>
      <c r="AA227" t="s">
        <v>274</v>
      </c>
      <c r="AB227" t="s">
        <v>258</v>
      </c>
      <c r="AC227" t="s">
        <v>242</v>
      </c>
      <c r="AD227">
        <v>570</v>
      </c>
      <c r="AF227" t="str">
        <f t="shared" si="15"/>
        <v>504501</v>
      </c>
      <c r="AG227" t="str">
        <f>'[9]NY0604-GDMReport'!W236</f>
        <v>504501</v>
      </c>
      <c r="AH227">
        <f t="shared" si="16"/>
        <v>0</v>
      </c>
      <c r="AL227">
        <f t="shared" si="17"/>
        <v>562</v>
      </c>
      <c r="AM227" s="40">
        <f t="shared" si="18"/>
        <v>0.354</v>
      </c>
      <c r="AN227" s="32">
        <f t="shared" si="19"/>
        <v>5056.4</v>
      </c>
    </row>
    <row r="228" spans="1:40" ht="12.75">
      <c r="A228" t="s">
        <v>182</v>
      </c>
      <c r="B228" t="s">
        <v>924</v>
      </c>
      <c r="C228">
        <v>50449</v>
      </c>
      <c r="D228">
        <v>1</v>
      </c>
      <c r="F228">
        <v>24</v>
      </c>
      <c r="G228">
        <v>1096</v>
      </c>
      <c r="I228">
        <v>0.083</v>
      </c>
      <c r="J228">
        <v>0.463</v>
      </c>
      <c r="S228">
        <v>11185.5</v>
      </c>
      <c r="T228" t="s">
        <v>925</v>
      </c>
      <c r="U228" t="s">
        <v>230</v>
      </c>
      <c r="V228" t="s">
        <v>469</v>
      </c>
      <c r="W228" t="s">
        <v>919</v>
      </c>
      <c r="X228" t="s">
        <v>232</v>
      </c>
      <c r="Y228" t="s">
        <v>251</v>
      </c>
      <c r="Z228" s="53">
        <f>INDEX('[10]NY'!$X$3:$X568,MATCH(AG228,'[10]NY'!$AE$3:$AE$334,0),1)</f>
        <v>0</v>
      </c>
      <c r="AA228" t="s">
        <v>274</v>
      </c>
      <c r="AB228" t="s">
        <v>258</v>
      </c>
      <c r="AC228" t="s">
        <v>242</v>
      </c>
      <c r="AD228">
        <v>628</v>
      </c>
      <c r="AF228" t="str">
        <f t="shared" si="15"/>
        <v>504491</v>
      </c>
      <c r="AG228" t="str">
        <f>'[9]NY0604-GDMReport'!W237</f>
        <v>504491</v>
      </c>
      <c r="AH228">
        <f t="shared" si="16"/>
        <v>0</v>
      </c>
      <c r="AI228">
        <v>1058</v>
      </c>
      <c r="AJ228">
        <v>0.386</v>
      </c>
      <c r="AK228">
        <v>9395.9</v>
      </c>
      <c r="AL228">
        <f t="shared" si="17"/>
        <v>38</v>
      </c>
      <c r="AM228" s="40">
        <f t="shared" si="18"/>
        <v>0.07700000000000001</v>
      </c>
      <c r="AN228" s="32">
        <f t="shared" si="19"/>
        <v>1789.6000000000004</v>
      </c>
    </row>
    <row r="229" spans="1:40" ht="12.75">
      <c r="A229" t="s">
        <v>182</v>
      </c>
      <c r="B229" t="s">
        <v>926</v>
      </c>
      <c r="C229">
        <v>50451</v>
      </c>
      <c r="D229">
        <v>1</v>
      </c>
      <c r="F229">
        <v>13.5</v>
      </c>
      <c r="G229">
        <v>529</v>
      </c>
      <c r="I229">
        <v>0.156</v>
      </c>
      <c r="J229">
        <v>0.359</v>
      </c>
      <c r="S229">
        <v>4754</v>
      </c>
      <c r="T229" t="s">
        <v>911</v>
      </c>
      <c r="U229" t="s">
        <v>230</v>
      </c>
      <c r="V229" t="s">
        <v>469</v>
      </c>
      <c r="W229" t="s">
        <v>919</v>
      </c>
      <c r="X229" t="s">
        <v>232</v>
      </c>
      <c r="Y229" t="s">
        <v>251</v>
      </c>
      <c r="Z229" s="53">
        <f>INDEX('[10]NY'!$X$3:$X569,MATCH(AG229,'[10]NY'!$AE$3:$AE$334,0),1)</f>
        <v>0</v>
      </c>
      <c r="AA229" t="s">
        <v>274</v>
      </c>
      <c r="AB229" t="s">
        <v>258</v>
      </c>
      <c r="AC229" t="s">
        <v>242</v>
      </c>
      <c r="AD229">
        <v>560</v>
      </c>
      <c r="AF229" t="str">
        <f t="shared" si="15"/>
        <v>504511</v>
      </c>
      <c r="AG229" t="str">
        <f>'[9]NY0604-GDMReport'!W238</f>
        <v>504511</v>
      </c>
      <c r="AH229">
        <f t="shared" si="16"/>
        <v>0</v>
      </c>
      <c r="AL229">
        <f t="shared" si="17"/>
        <v>529</v>
      </c>
      <c r="AM229" s="40">
        <f t="shared" si="18"/>
        <v>0.359</v>
      </c>
      <c r="AN229" s="32">
        <f t="shared" si="19"/>
        <v>4754</v>
      </c>
    </row>
    <row r="230" spans="1:40" ht="12.75">
      <c r="A230" t="s">
        <v>182</v>
      </c>
      <c r="B230" t="s">
        <v>927</v>
      </c>
      <c r="C230">
        <v>54547</v>
      </c>
      <c r="D230">
        <v>1</v>
      </c>
      <c r="F230">
        <v>20.25</v>
      </c>
      <c r="G230">
        <v>4325</v>
      </c>
      <c r="I230">
        <v>0.022</v>
      </c>
      <c r="J230">
        <v>0.264</v>
      </c>
      <c r="S230">
        <v>33050.775</v>
      </c>
      <c r="T230" t="s">
        <v>842</v>
      </c>
      <c r="U230" t="s">
        <v>230</v>
      </c>
      <c r="V230" t="s">
        <v>483</v>
      </c>
      <c r="W230" t="s">
        <v>928</v>
      </c>
      <c r="X230" t="s">
        <v>232</v>
      </c>
      <c r="Y230" t="s">
        <v>251</v>
      </c>
      <c r="Z230" s="53">
        <f>INDEX('[10]NY'!$X$3:$X570,MATCH(AG230,'[10]NY'!$AE$3:$AE$334,0),1)</f>
        <v>0</v>
      </c>
      <c r="AA230" t="s">
        <v>274</v>
      </c>
      <c r="AC230" t="s">
        <v>920</v>
      </c>
      <c r="AD230">
        <v>2133</v>
      </c>
      <c r="AF230" t="str">
        <f t="shared" si="15"/>
        <v>545471</v>
      </c>
      <c r="AG230" t="str">
        <f>'[9]NY0604-GDMReport'!W239</f>
        <v>545471</v>
      </c>
      <c r="AH230">
        <f t="shared" si="16"/>
        <v>0</v>
      </c>
      <c r="AI230">
        <v>2238</v>
      </c>
      <c r="AJ230">
        <v>0.236</v>
      </c>
      <c r="AK230">
        <v>18706.75</v>
      </c>
      <c r="AL230">
        <f t="shared" si="17"/>
        <v>2087</v>
      </c>
      <c r="AM230" s="40">
        <f t="shared" si="18"/>
        <v>0.028000000000000025</v>
      </c>
      <c r="AN230" s="32">
        <f t="shared" si="19"/>
        <v>14344.025000000001</v>
      </c>
    </row>
    <row r="231" spans="1:40" ht="12.75">
      <c r="A231" t="s">
        <v>182</v>
      </c>
      <c r="B231" t="s">
        <v>927</v>
      </c>
      <c r="C231">
        <v>54547</v>
      </c>
      <c r="D231">
        <v>2</v>
      </c>
      <c r="F231">
        <v>17.25</v>
      </c>
      <c r="G231">
        <v>3700</v>
      </c>
      <c r="I231">
        <v>0.023</v>
      </c>
      <c r="J231">
        <v>0.207</v>
      </c>
      <c r="S231">
        <v>27502.075</v>
      </c>
      <c r="T231" t="s">
        <v>842</v>
      </c>
      <c r="U231" t="s">
        <v>230</v>
      </c>
      <c r="V231" t="s">
        <v>483</v>
      </c>
      <c r="W231" t="s">
        <v>928</v>
      </c>
      <c r="X231" t="s">
        <v>232</v>
      </c>
      <c r="Y231" t="s">
        <v>251</v>
      </c>
      <c r="Z231" s="53">
        <f>INDEX('[10]NY'!$X$3:$X571,MATCH(AG231,'[10]NY'!$AE$3:$AE$334,0),1)</f>
        <v>0</v>
      </c>
      <c r="AA231" t="s">
        <v>274</v>
      </c>
      <c r="AC231" t="s">
        <v>920</v>
      </c>
      <c r="AD231">
        <v>2133</v>
      </c>
      <c r="AF231" t="str">
        <f t="shared" si="15"/>
        <v>545472</v>
      </c>
      <c r="AG231" t="str">
        <f>'[9]NY0604-GDMReport'!W240</f>
        <v>545472</v>
      </c>
      <c r="AH231">
        <f t="shared" si="16"/>
        <v>0</v>
      </c>
      <c r="AI231">
        <v>2425</v>
      </c>
      <c r="AJ231">
        <v>0.331</v>
      </c>
      <c r="AK231">
        <v>19187.35</v>
      </c>
      <c r="AL231">
        <f t="shared" si="17"/>
        <v>1275</v>
      </c>
      <c r="AM231" s="40">
        <f t="shared" si="18"/>
        <v>-0.12400000000000003</v>
      </c>
      <c r="AN231" s="32">
        <f t="shared" si="19"/>
        <v>8314.725000000002</v>
      </c>
    </row>
    <row r="232" spans="1:40" ht="12.75">
      <c r="A232" t="s">
        <v>182</v>
      </c>
      <c r="B232" t="s">
        <v>927</v>
      </c>
      <c r="C232">
        <v>54547</v>
      </c>
      <c r="D232">
        <v>3</v>
      </c>
      <c r="F232">
        <v>17.75</v>
      </c>
      <c r="G232">
        <v>3790</v>
      </c>
      <c r="I232">
        <v>0.022</v>
      </c>
      <c r="J232">
        <v>0.216</v>
      </c>
      <c r="S232">
        <v>29103.025</v>
      </c>
      <c r="T232" t="s">
        <v>842</v>
      </c>
      <c r="U232" t="s">
        <v>230</v>
      </c>
      <c r="V232" t="s">
        <v>483</v>
      </c>
      <c r="W232" t="s">
        <v>928</v>
      </c>
      <c r="X232" t="s">
        <v>232</v>
      </c>
      <c r="Y232" t="s">
        <v>251</v>
      </c>
      <c r="Z232" s="53">
        <f>INDEX('[10]NY'!$X$3:$X572,MATCH(AG232,'[10]NY'!$AE$3:$AE$334,0),1)</f>
        <v>0</v>
      </c>
      <c r="AA232" t="s">
        <v>274</v>
      </c>
      <c r="AC232" t="s">
        <v>920</v>
      </c>
      <c r="AD232">
        <v>2133</v>
      </c>
      <c r="AF232" t="str">
        <f t="shared" si="15"/>
        <v>545473</v>
      </c>
      <c r="AG232" t="str">
        <f>'[9]NY0604-GDMReport'!W241</f>
        <v>545473</v>
      </c>
      <c r="AH232">
        <f t="shared" si="16"/>
        <v>0</v>
      </c>
      <c r="AI232">
        <v>2341</v>
      </c>
      <c r="AJ232">
        <v>0.227</v>
      </c>
      <c r="AK232">
        <v>19048.725</v>
      </c>
      <c r="AL232">
        <f t="shared" si="17"/>
        <v>1449</v>
      </c>
      <c r="AM232" s="40">
        <f t="shared" si="18"/>
        <v>-0.01100000000000001</v>
      </c>
      <c r="AN232" s="32">
        <f t="shared" si="19"/>
        <v>10054.300000000003</v>
      </c>
    </row>
    <row r="233" spans="1:40" ht="12.75">
      <c r="A233" t="s">
        <v>182</v>
      </c>
      <c r="B233" t="s">
        <v>927</v>
      </c>
      <c r="C233">
        <v>54547</v>
      </c>
      <c r="D233">
        <v>4</v>
      </c>
      <c r="F233">
        <v>22.25</v>
      </c>
      <c r="G233">
        <v>4760</v>
      </c>
      <c r="I233">
        <v>0.015</v>
      </c>
      <c r="J233">
        <v>0.193</v>
      </c>
      <c r="S233">
        <v>34289.2</v>
      </c>
      <c r="T233" t="s">
        <v>842</v>
      </c>
      <c r="U233" t="s">
        <v>230</v>
      </c>
      <c r="V233" t="s">
        <v>483</v>
      </c>
      <c r="W233" t="s">
        <v>928</v>
      </c>
      <c r="X233" t="s">
        <v>232</v>
      </c>
      <c r="Y233" t="s">
        <v>251</v>
      </c>
      <c r="Z233" s="53">
        <f>INDEX('[10]NY'!$X$3:$X573,MATCH(AG233,'[10]NY'!$AE$3:$AE$334,0),1)</f>
        <v>0</v>
      </c>
      <c r="AA233" t="s">
        <v>274</v>
      </c>
      <c r="AC233" t="s">
        <v>920</v>
      </c>
      <c r="AD233">
        <v>2133</v>
      </c>
      <c r="AF233" t="str">
        <f t="shared" si="15"/>
        <v>545474</v>
      </c>
      <c r="AG233" t="str">
        <f>'[9]NY0604-GDMReport'!W242</f>
        <v>545474</v>
      </c>
      <c r="AH233">
        <f t="shared" si="16"/>
        <v>0</v>
      </c>
      <c r="AI233">
        <v>2623</v>
      </c>
      <c r="AJ233">
        <v>0.335</v>
      </c>
      <c r="AK233">
        <v>22218.65</v>
      </c>
      <c r="AL233">
        <f t="shared" si="17"/>
        <v>2137</v>
      </c>
      <c r="AM233" s="40">
        <f t="shared" si="18"/>
        <v>-0.14200000000000002</v>
      </c>
      <c r="AN233" s="32">
        <f t="shared" si="19"/>
        <v>12070.549999999996</v>
      </c>
    </row>
    <row r="234" spans="1:40" ht="12.75">
      <c r="A234" t="s">
        <v>182</v>
      </c>
      <c r="B234" t="s">
        <v>929</v>
      </c>
      <c r="C234">
        <v>54114</v>
      </c>
      <c r="D234" t="s">
        <v>237</v>
      </c>
      <c r="F234">
        <v>24</v>
      </c>
      <c r="G234">
        <v>1191</v>
      </c>
      <c r="I234">
        <v>0.023</v>
      </c>
      <c r="J234">
        <v>0.206</v>
      </c>
      <c r="S234">
        <v>17733.4</v>
      </c>
      <c r="T234" t="s">
        <v>708</v>
      </c>
      <c r="U234" t="s">
        <v>230</v>
      </c>
      <c r="V234" t="s">
        <v>469</v>
      </c>
      <c r="W234" t="s">
        <v>930</v>
      </c>
      <c r="X234" t="s">
        <v>232</v>
      </c>
      <c r="Y234" t="s">
        <v>251</v>
      </c>
      <c r="Z234" s="53">
        <f>INDEX('[10]NY'!$X$3:$X575,MATCH(AG234,'[10]NY'!$AE$3:$AE$334,0),1)</f>
        <v>0</v>
      </c>
      <c r="AA234" t="s">
        <v>274</v>
      </c>
      <c r="AB234" t="s">
        <v>258</v>
      </c>
      <c r="AC234" t="s">
        <v>252</v>
      </c>
      <c r="AD234">
        <v>709</v>
      </c>
      <c r="AF234" t="str">
        <f t="shared" si="15"/>
        <v>54114GT1</v>
      </c>
      <c r="AG234" t="str">
        <f>'[9]NY0604-GDMReport'!W244</f>
        <v>54114GT1</v>
      </c>
      <c r="AH234">
        <f t="shared" si="16"/>
        <v>0</v>
      </c>
      <c r="AI234">
        <v>986</v>
      </c>
      <c r="AJ234">
        <v>0.172</v>
      </c>
      <c r="AK234">
        <v>16006.6</v>
      </c>
      <c r="AL234">
        <f t="shared" si="17"/>
        <v>205</v>
      </c>
      <c r="AM234" s="40">
        <f t="shared" si="18"/>
        <v>0.034</v>
      </c>
      <c r="AN234" s="32">
        <f t="shared" si="19"/>
        <v>1726.800000000001</v>
      </c>
    </row>
    <row r="235" spans="1:40" ht="12.75">
      <c r="A235" t="s">
        <v>182</v>
      </c>
      <c r="B235" t="s">
        <v>929</v>
      </c>
      <c r="C235">
        <v>54114</v>
      </c>
      <c r="D235" t="s">
        <v>405</v>
      </c>
      <c r="F235">
        <v>24</v>
      </c>
      <c r="G235">
        <v>1111</v>
      </c>
      <c r="I235">
        <v>0.022</v>
      </c>
      <c r="J235">
        <v>0.199</v>
      </c>
      <c r="S235">
        <v>18050.8</v>
      </c>
      <c r="T235" t="s">
        <v>708</v>
      </c>
      <c r="U235" t="s">
        <v>230</v>
      </c>
      <c r="V235" t="s">
        <v>469</v>
      </c>
      <c r="W235" t="s">
        <v>930</v>
      </c>
      <c r="X235" t="s">
        <v>232</v>
      </c>
      <c r="Y235" t="s">
        <v>251</v>
      </c>
      <c r="Z235" s="53">
        <f>INDEX('[10]NY'!$X$3:$X576,MATCH(AG235,'[10]NY'!$AE$3:$AE$334,0),1)</f>
        <v>0</v>
      </c>
      <c r="AA235" t="s">
        <v>274</v>
      </c>
      <c r="AB235" t="s">
        <v>258</v>
      </c>
      <c r="AC235" t="s">
        <v>252</v>
      </c>
      <c r="AD235">
        <v>709</v>
      </c>
      <c r="AF235" t="str">
        <f t="shared" si="15"/>
        <v>54114GT2</v>
      </c>
      <c r="AG235" t="str">
        <f>'[9]NY0604-GDMReport'!W245</f>
        <v>54114GT2</v>
      </c>
      <c r="AH235">
        <f t="shared" si="16"/>
        <v>0</v>
      </c>
      <c r="AI235">
        <v>559</v>
      </c>
      <c r="AJ235">
        <v>0.117</v>
      </c>
      <c r="AK235">
        <v>9245.094</v>
      </c>
      <c r="AL235">
        <f t="shared" si="17"/>
        <v>552</v>
      </c>
      <c r="AM235" s="40">
        <f t="shared" si="18"/>
        <v>0.082</v>
      </c>
      <c r="AN235" s="32">
        <f t="shared" si="19"/>
        <v>8805.706</v>
      </c>
    </row>
    <row r="236" spans="1:40" ht="12.75">
      <c r="A236" t="s">
        <v>182</v>
      </c>
      <c r="B236" t="s">
        <v>931</v>
      </c>
      <c r="C236">
        <v>880052</v>
      </c>
      <c r="D236">
        <v>1070</v>
      </c>
      <c r="E236" t="s">
        <v>932</v>
      </c>
      <c r="F236">
        <v>24</v>
      </c>
      <c r="G236" s="78"/>
      <c r="I236" s="78"/>
      <c r="J236">
        <v>2.061</v>
      </c>
      <c r="S236" s="78"/>
      <c r="T236" t="s">
        <v>507</v>
      </c>
      <c r="U236" t="s">
        <v>230</v>
      </c>
      <c r="V236" t="s">
        <v>933</v>
      </c>
      <c r="W236" t="s">
        <v>934</v>
      </c>
      <c r="X236" t="s">
        <v>232</v>
      </c>
      <c r="Y236" t="s">
        <v>704</v>
      </c>
      <c r="Z236" s="79" t="e">
        <f>INDEX('[10]NY'!$X$3:$X578,MATCH(AG236,'[10]NY'!$AE$3:$AE$334,0),1)</f>
        <v>#N/A</v>
      </c>
      <c r="AA236" t="s">
        <v>356</v>
      </c>
      <c r="AB236" t="s">
        <v>700</v>
      </c>
      <c r="AD236">
        <v>34</v>
      </c>
      <c r="AF236" t="str">
        <f t="shared" si="15"/>
        <v>8800521070</v>
      </c>
      <c r="AG236" t="str">
        <f>'[9]NY0604-GDMReport'!W247</f>
        <v>8800521070</v>
      </c>
      <c r="AH236">
        <f t="shared" si="16"/>
        <v>0</v>
      </c>
      <c r="AJ236">
        <v>1.852</v>
      </c>
      <c r="AL236">
        <f t="shared" si="17"/>
        <v>0</v>
      </c>
      <c r="AM236" s="40">
        <f t="shared" si="18"/>
        <v>0.20899999999999985</v>
      </c>
      <c r="AN236" s="32">
        <f t="shared" si="19"/>
        <v>0</v>
      </c>
    </row>
    <row r="237" spans="1:40" ht="12.75">
      <c r="A237" t="s">
        <v>182</v>
      </c>
      <c r="B237" t="s">
        <v>935</v>
      </c>
      <c r="C237">
        <v>54041</v>
      </c>
      <c r="D237">
        <v>11854</v>
      </c>
      <c r="F237">
        <v>24</v>
      </c>
      <c r="G237">
        <v>918</v>
      </c>
      <c r="I237">
        <v>0.077</v>
      </c>
      <c r="J237">
        <v>0.453</v>
      </c>
      <c r="S237">
        <v>12403.1</v>
      </c>
      <c r="T237" t="s">
        <v>683</v>
      </c>
      <c r="U237" t="s">
        <v>230</v>
      </c>
      <c r="V237" t="s">
        <v>483</v>
      </c>
      <c r="W237" t="s">
        <v>936</v>
      </c>
      <c r="X237" t="s">
        <v>232</v>
      </c>
      <c r="Y237" t="s">
        <v>251</v>
      </c>
      <c r="Z237" s="53">
        <f>INDEX('[10]NY'!$X$3:$X579,MATCH(AG237,'[10]NY'!$AE$3:$AE$334,0),1)</f>
        <v>0</v>
      </c>
      <c r="AA237" t="s">
        <v>274</v>
      </c>
      <c r="AB237" t="s">
        <v>258</v>
      </c>
      <c r="AC237" t="s">
        <v>242</v>
      </c>
      <c r="AD237">
        <v>524</v>
      </c>
      <c r="AF237" t="str">
        <f t="shared" si="15"/>
        <v>5404111854</v>
      </c>
      <c r="AG237" t="str">
        <f>'[9]NY0604-GDMReport'!W248</f>
        <v>5404111854</v>
      </c>
      <c r="AH237">
        <f t="shared" si="16"/>
        <v>0</v>
      </c>
      <c r="AI237">
        <v>899</v>
      </c>
      <c r="AJ237">
        <v>0.611</v>
      </c>
      <c r="AK237">
        <v>11243.2</v>
      </c>
      <c r="AL237">
        <f t="shared" si="17"/>
        <v>19</v>
      </c>
      <c r="AM237" s="40">
        <f t="shared" si="18"/>
        <v>-0.15799999999999997</v>
      </c>
      <c r="AN237" s="32">
        <f t="shared" si="19"/>
        <v>1159.8999999999996</v>
      </c>
    </row>
    <row r="238" spans="1:40" ht="12.75">
      <c r="A238" t="s">
        <v>182</v>
      </c>
      <c r="B238" t="s">
        <v>935</v>
      </c>
      <c r="C238">
        <v>54041</v>
      </c>
      <c r="D238">
        <v>11855</v>
      </c>
      <c r="F238">
        <v>24</v>
      </c>
      <c r="G238">
        <v>926</v>
      </c>
      <c r="I238">
        <v>0.074</v>
      </c>
      <c r="J238">
        <v>0.424</v>
      </c>
      <c r="S238">
        <v>12174.2</v>
      </c>
      <c r="T238" t="s">
        <v>683</v>
      </c>
      <c r="U238" t="s">
        <v>230</v>
      </c>
      <c r="V238" t="s">
        <v>483</v>
      </c>
      <c r="W238" t="s">
        <v>936</v>
      </c>
      <c r="X238" t="s">
        <v>232</v>
      </c>
      <c r="Y238" t="s">
        <v>251</v>
      </c>
      <c r="Z238" s="53">
        <f>INDEX('[10]NY'!$X$3:$X580,MATCH(AG238,'[10]NY'!$AE$3:$AE$334,0),1)</f>
        <v>0</v>
      </c>
      <c r="AA238" t="s">
        <v>274</v>
      </c>
      <c r="AB238" t="s">
        <v>258</v>
      </c>
      <c r="AC238" t="s">
        <v>242</v>
      </c>
      <c r="AD238">
        <v>524</v>
      </c>
      <c r="AF238" t="str">
        <f t="shared" si="15"/>
        <v>5404111855</v>
      </c>
      <c r="AG238" t="str">
        <f>'[9]NY0604-GDMReport'!W249</f>
        <v>5404111855</v>
      </c>
      <c r="AH238">
        <f t="shared" si="16"/>
        <v>0</v>
      </c>
      <c r="AI238">
        <v>931</v>
      </c>
      <c r="AJ238">
        <v>0.66</v>
      </c>
      <c r="AK238">
        <v>11320.7</v>
      </c>
      <c r="AL238">
        <f t="shared" si="17"/>
        <v>-5</v>
      </c>
      <c r="AM238" s="40">
        <f t="shared" si="18"/>
        <v>-0.23600000000000004</v>
      </c>
      <c r="AN238" s="32">
        <f t="shared" si="19"/>
        <v>853.5</v>
      </c>
    </row>
    <row r="239" spans="1:40" ht="12.75">
      <c r="A239" t="s">
        <v>182</v>
      </c>
      <c r="B239" t="s">
        <v>935</v>
      </c>
      <c r="C239">
        <v>54041</v>
      </c>
      <c r="D239">
        <v>11856</v>
      </c>
      <c r="F239">
        <v>24</v>
      </c>
      <c r="G239">
        <v>976</v>
      </c>
      <c r="I239">
        <v>0.083</v>
      </c>
      <c r="J239">
        <v>0.509</v>
      </c>
      <c r="S239">
        <v>12845.2</v>
      </c>
      <c r="T239" t="s">
        <v>683</v>
      </c>
      <c r="U239" t="s">
        <v>230</v>
      </c>
      <c r="V239" t="s">
        <v>483</v>
      </c>
      <c r="W239" t="s">
        <v>936</v>
      </c>
      <c r="X239" t="s">
        <v>232</v>
      </c>
      <c r="Y239" t="s">
        <v>251</v>
      </c>
      <c r="Z239" s="53">
        <f>INDEX('[10]NY'!$X$3:$X581,MATCH(AG239,'[10]NY'!$AE$3:$AE$334,0),1)</f>
        <v>0</v>
      </c>
      <c r="AA239" t="s">
        <v>274</v>
      </c>
      <c r="AB239" t="s">
        <v>258</v>
      </c>
      <c r="AC239" t="s">
        <v>242</v>
      </c>
      <c r="AD239">
        <v>524</v>
      </c>
      <c r="AF239" t="str">
        <f t="shared" si="15"/>
        <v>5404111856</v>
      </c>
      <c r="AG239" t="str">
        <f>'[9]NY0604-GDMReport'!W250</f>
        <v>5404111856</v>
      </c>
      <c r="AH239">
        <f t="shared" si="16"/>
        <v>0</v>
      </c>
      <c r="AI239">
        <v>936</v>
      </c>
      <c r="AJ239">
        <v>0.734</v>
      </c>
      <c r="AK239">
        <v>11585.7</v>
      </c>
      <c r="AL239">
        <f t="shared" si="17"/>
        <v>40</v>
      </c>
      <c r="AM239" s="40">
        <f t="shared" si="18"/>
        <v>-0.22499999999999998</v>
      </c>
      <c r="AN239" s="32">
        <f t="shared" si="19"/>
        <v>1259.5</v>
      </c>
    </row>
    <row r="240" spans="1:40" ht="12.75">
      <c r="A240" t="s">
        <v>182</v>
      </c>
      <c r="B240" t="s">
        <v>937</v>
      </c>
      <c r="C240">
        <v>2629</v>
      </c>
      <c r="D240">
        <v>3</v>
      </c>
      <c r="F240">
        <v>13.67</v>
      </c>
      <c r="G240">
        <v>133</v>
      </c>
      <c r="I240">
        <v>0.118</v>
      </c>
      <c r="J240">
        <v>0.039</v>
      </c>
      <c r="S240">
        <v>595.472</v>
      </c>
      <c r="T240" t="s">
        <v>780</v>
      </c>
      <c r="U240" t="s">
        <v>245</v>
      </c>
      <c r="V240" t="s">
        <v>469</v>
      </c>
      <c r="W240" t="s">
        <v>938</v>
      </c>
      <c r="X240" t="s">
        <v>232</v>
      </c>
      <c r="Y240" t="s">
        <v>261</v>
      </c>
      <c r="Z240" s="53" t="str">
        <f>INDEX('[10]NY'!$X$3:$X582,MATCH(AG240,'[10]NY'!$AE$3:$AE$334,0),1)</f>
        <v>LFB</v>
      </c>
      <c r="AA240" t="s">
        <v>271</v>
      </c>
      <c r="AB240" t="s">
        <v>274</v>
      </c>
      <c r="AD240">
        <v>1045</v>
      </c>
      <c r="AF240" t="str">
        <f t="shared" si="15"/>
        <v>26293</v>
      </c>
      <c r="AG240" t="str">
        <f>'[9]NY0604-GDMReport'!W251</f>
        <v>26293</v>
      </c>
      <c r="AH240">
        <f t="shared" si="16"/>
        <v>0</v>
      </c>
      <c r="AL240">
        <f t="shared" si="17"/>
        <v>133</v>
      </c>
      <c r="AM240" s="40">
        <f t="shared" si="18"/>
        <v>0.039</v>
      </c>
      <c r="AN240" s="32">
        <f t="shared" si="19"/>
        <v>595.472</v>
      </c>
    </row>
    <row r="241" spans="1:40" ht="12.75">
      <c r="A241" t="s">
        <v>182</v>
      </c>
      <c r="B241" t="s">
        <v>937</v>
      </c>
      <c r="C241">
        <v>2629</v>
      </c>
      <c r="D241">
        <v>4</v>
      </c>
      <c r="F241">
        <v>24</v>
      </c>
      <c r="G241">
        <v>3099</v>
      </c>
      <c r="I241">
        <v>0.355</v>
      </c>
      <c r="J241">
        <v>5.994</v>
      </c>
      <c r="S241">
        <v>32572.6</v>
      </c>
      <c r="T241" t="s">
        <v>780</v>
      </c>
      <c r="U241" t="s">
        <v>245</v>
      </c>
      <c r="V241" t="s">
        <v>469</v>
      </c>
      <c r="W241" t="s">
        <v>938</v>
      </c>
      <c r="X241" t="s">
        <v>232</v>
      </c>
      <c r="Y241" t="s">
        <v>287</v>
      </c>
      <c r="Z241" s="53" t="str">
        <f>INDEX('[10]NY'!$X$3:$X583,MATCH(AG241,'[10]NY'!$AE$3:$AE$334,0),1)</f>
        <v>CB</v>
      </c>
      <c r="AA241" t="s">
        <v>356</v>
      </c>
      <c r="AB241" t="s">
        <v>939</v>
      </c>
      <c r="AC241" t="s">
        <v>359</v>
      </c>
      <c r="AD241">
        <v>2125</v>
      </c>
      <c r="AF241" t="str">
        <f t="shared" si="15"/>
        <v>26294</v>
      </c>
      <c r="AG241" t="str">
        <f>'[9]NY0604-GDMReport'!W252</f>
        <v>26294</v>
      </c>
      <c r="AH241">
        <f t="shared" si="16"/>
        <v>0</v>
      </c>
      <c r="AI241">
        <v>3078</v>
      </c>
      <c r="AJ241">
        <v>6.447</v>
      </c>
      <c r="AK241">
        <v>33139.2</v>
      </c>
      <c r="AL241">
        <f t="shared" si="17"/>
        <v>21</v>
      </c>
      <c r="AM241" s="40">
        <f t="shared" si="18"/>
        <v>-0.4530000000000003</v>
      </c>
      <c r="AN241" s="32">
        <f t="shared" si="19"/>
        <v>-566.5999999999985</v>
      </c>
    </row>
    <row r="242" spans="1:40" ht="12.75">
      <c r="A242" t="s">
        <v>182</v>
      </c>
      <c r="B242" t="s">
        <v>937</v>
      </c>
      <c r="C242">
        <v>2629</v>
      </c>
      <c r="D242">
        <v>5</v>
      </c>
      <c r="F242">
        <v>24</v>
      </c>
      <c r="G242">
        <v>3473</v>
      </c>
      <c r="I242">
        <v>0.378</v>
      </c>
      <c r="J242">
        <v>8.111</v>
      </c>
      <c r="S242">
        <v>41474.3</v>
      </c>
      <c r="T242" t="s">
        <v>780</v>
      </c>
      <c r="U242" t="s">
        <v>245</v>
      </c>
      <c r="V242" t="s">
        <v>469</v>
      </c>
      <c r="W242" t="s">
        <v>938</v>
      </c>
      <c r="X242" t="s">
        <v>232</v>
      </c>
      <c r="Y242" t="s">
        <v>287</v>
      </c>
      <c r="Z242" s="53" t="str">
        <f>INDEX('[10]NY'!$X$3:$X584,MATCH(AG242,'[10]NY'!$AE$3:$AE$334,0),1)</f>
        <v>CB</v>
      </c>
      <c r="AA242" t="s">
        <v>356</v>
      </c>
      <c r="AB242" t="s">
        <v>939</v>
      </c>
      <c r="AC242" t="s">
        <v>359</v>
      </c>
      <c r="AD242">
        <v>3490</v>
      </c>
      <c r="AF242" t="str">
        <f t="shared" si="15"/>
        <v>26295</v>
      </c>
      <c r="AG242" t="str">
        <f>'[9]NY0604-GDMReport'!W253</f>
        <v>26295</v>
      </c>
      <c r="AH242">
        <f t="shared" si="16"/>
        <v>0</v>
      </c>
      <c r="AL242">
        <f t="shared" si="17"/>
        <v>3473</v>
      </c>
      <c r="AM242" s="40">
        <f t="shared" si="18"/>
        <v>8.111</v>
      </c>
      <c r="AN242" s="32">
        <f t="shared" si="19"/>
        <v>41474.3</v>
      </c>
    </row>
    <row r="243" spans="1:40" ht="12.75">
      <c r="A243" t="s">
        <v>182</v>
      </c>
      <c r="B243" t="s">
        <v>940</v>
      </c>
      <c r="C243">
        <v>54592</v>
      </c>
      <c r="D243">
        <v>1</v>
      </c>
      <c r="F243">
        <v>14.5</v>
      </c>
      <c r="G243">
        <v>1060</v>
      </c>
      <c r="I243">
        <v>0.04</v>
      </c>
      <c r="J243">
        <v>0.123</v>
      </c>
      <c r="S243">
        <v>7467.6</v>
      </c>
      <c r="T243" t="s">
        <v>692</v>
      </c>
      <c r="U243" t="s">
        <v>230</v>
      </c>
      <c r="V243" t="s">
        <v>941</v>
      </c>
      <c r="W243" t="s">
        <v>942</v>
      </c>
      <c r="X243" t="s">
        <v>232</v>
      </c>
      <c r="Y243" t="s">
        <v>251</v>
      </c>
      <c r="Z243" s="53">
        <f>INDEX('[10]NY'!$X$3:$X585,MATCH(AG243,'[10]NY'!$AE$3:$AE$334,0),1)</f>
        <v>0</v>
      </c>
      <c r="AA243" t="s">
        <v>274</v>
      </c>
      <c r="AB243" t="s">
        <v>258</v>
      </c>
      <c r="AC243" t="s">
        <v>494</v>
      </c>
      <c r="AD243">
        <v>900</v>
      </c>
      <c r="AF243" t="str">
        <f t="shared" si="15"/>
        <v>545921</v>
      </c>
      <c r="AG243" t="str">
        <f>'[9]NY0604-GDMReport'!W254</f>
        <v>545921</v>
      </c>
      <c r="AH243">
        <f t="shared" si="16"/>
        <v>0</v>
      </c>
      <c r="AL243">
        <f t="shared" si="17"/>
        <v>1060</v>
      </c>
      <c r="AM243" s="40">
        <f t="shared" si="18"/>
        <v>0.123</v>
      </c>
      <c r="AN243" s="32">
        <f t="shared" si="19"/>
        <v>7467.6</v>
      </c>
    </row>
    <row r="244" spans="1:40" ht="12.75">
      <c r="A244" t="s">
        <v>182</v>
      </c>
      <c r="B244" t="s">
        <v>943</v>
      </c>
      <c r="C244">
        <v>2499</v>
      </c>
      <c r="D244" t="s">
        <v>852</v>
      </c>
      <c r="E244" t="s">
        <v>853</v>
      </c>
      <c r="F244">
        <v>24</v>
      </c>
      <c r="G244">
        <v>408</v>
      </c>
      <c r="I244">
        <v>0.375</v>
      </c>
      <c r="J244">
        <v>1.069</v>
      </c>
      <c r="S244">
        <v>5702.4</v>
      </c>
      <c r="T244" t="s">
        <v>643</v>
      </c>
      <c r="U244" t="s">
        <v>245</v>
      </c>
      <c r="V244" t="s">
        <v>469</v>
      </c>
      <c r="W244" t="s">
        <v>742</v>
      </c>
      <c r="X244" t="s">
        <v>232</v>
      </c>
      <c r="Y244" t="s">
        <v>240</v>
      </c>
      <c r="Z244" s="53">
        <f>INDEX('[10]NY'!$X$3:$X586,MATCH(AG244,'[10]NY'!$AE$3:$AE$334,0),1)</f>
        <v>0</v>
      </c>
      <c r="AA244" t="s">
        <v>274</v>
      </c>
      <c r="AB244" t="s">
        <v>271</v>
      </c>
      <c r="AD244">
        <v>297</v>
      </c>
      <c r="AF244" t="str">
        <f t="shared" si="15"/>
        <v>2499CT01-1</v>
      </c>
      <c r="AG244" t="str">
        <f>'[9]NY0604-GDMReport'!W255</f>
        <v>2499CT01-1</v>
      </c>
      <c r="AH244">
        <f t="shared" si="16"/>
        <v>0</v>
      </c>
      <c r="AL244">
        <f t="shared" si="17"/>
        <v>408</v>
      </c>
      <c r="AM244" s="40">
        <f t="shared" si="18"/>
        <v>1.069</v>
      </c>
      <c r="AN244" s="32">
        <f t="shared" si="19"/>
        <v>5702.4</v>
      </c>
    </row>
    <row r="245" spans="1:40" ht="12.75">
      <c r="A245" t="s">
        <v>182</v>
      </c>
      <c r="B245" t="s">
        <v>943</v>
      </c>
      <c r="C245">
        <v>2499</v>
      </c>
      <c r="D245" t="s">
        <v>854</v>
      </c>
      <c r="E245" t="s">
        <v>853</v>
      </c>
      <c r="F245">
        <v>24</v>
      </c>
      <c r="G245">
        <v>408</v>
      </c>
      <c r="I245">
        <v>0.375</v>
      </c>
      <c r="J245">
        <v>1.069</v>
      </c>
      <c r="S245">
        <v>5702.4</v>
      </c>
      <c r="T245" t="s">
        <v>643</v>
      </c>
      <c r="U245" t="s">
        <v>245</v>
      </c>
      <c r="V245" t="s">
        <v>469</v>
      </c>
      <c r="W245" t="s">
        <v>742</v>
      </c>
      <c r="X245" t="s">
        <v>232</v>
      </c>
      <c r="Y245" t="s">
        <v>240</v>
      </c>
      <c r="Z245" s="53">
        <f>INDEX('[10]NY'!$X$3:$X587,MATCH(AG245,'[10]NY'!$AE$3:$AE$334,0),1)</f>
        <v>0</v>
      </c>
      <c r="AA245" t="s">
        <v>274</v>
      </c>
      <c r="AB245" t="s">
        <v>271</v>
      </c>
      <c r="AD245">
        <v>297</v>
      </c>
      <c r="AF245" t="str">
        <f t="shared" si="15"/>
        <v>2499CT01-2</v>
      </c>
      <c r="AG245" t="str">
        <f>'[9]NY0604-GDMReport'!W256</f>
        <v>2499CT01-2</v>
      </c>
      <c r="AH245">
        <f t="shared" si="16"/>
        <v>0</v>
      </c>
      <c r="AL245">
        <f t="shared" si="17"/>
        <v>408</v>
      </c>
      <c r="AM245" s="40">
        <f t="shared" si="18"/>
        <v>1.069</v>
      </c>
      <c r="AN245" s="32">
        <f t="shared" si="19"/>
        <v>5702.4</v>
      </c>
    </row>
    <row r="246" spans="1:40" ht="12.75">
      <c r="A246" t="s">
        <v>182</v>
      </c>
      <c r="B246" t="s">
        <v>943</v>
      </c>
      <c r="C246">
        <v>2499</v>
      </c>
      <c r="D246" t="s">
        <v>855</v>
      </c>
      <c r="E246" t="s">
        <v>853</v>
      </c>
      <c r="F246">
        <v>24</v>
      </c>
      <c r="G246">
        <v>408</v>
      </c>
      <c r="I246">
        <v>0.375</v>
      </c>
      <c r="J246">
        <v>1.069</v>
      </c>
      <c r="S246">
        <v>5702.4</v>
      </c>
      <c r="T246" t="s">
        <v>643</v>
      </c>
      <c r="U246" t="s">
        <v>245</v>
      </c>
      <c r="V246" t="s">
        <v>469</v>
      </c>
      <c r="W246" t="s">
        <v>742</v>
      </c>
      <c r="X246" t="s">
        <v>232</v>
      </c>
      <c r="Y246" t="s">
        <v>240</v>
      </c>
      <c r="Z246" s="53">
        <f>INDEX('[10]NY'!$X$3:$X588,MATCH(AG246,'[10]NY'!$AE$3:$AE$334,0),1)</f>
        <v>0</v>
      </c>
      <c r="AA246" t="s">
        <v>274</v>
      </c>
      <c r="AB246" t="s">
        <v>271</v>
      </c>
      <c r="AD246">
        <v>297</v>
      </c>
      <c r="AF246" t="str">
        <f t="shared" si="15"/>
        <v>2499CT01-3</v>
      </c>
      <c r="AG246" t="str">
        <f>'[9]NY0604-GDMReport'!W257</f>
        <v>2499CT01-3</v>
      </c>
      <c r="AH246">
        <f t="shared" si="16"/>
        <v>0</v>
      </c>
      <c r="AL246">
        <f t="shared" si="17"/>
        <v>408</v>
      </c>
      <c r="AM246" s="40">
        <f t="shared" si="18"/>
        <v>1.069</v>
      </c>
      <c r="AN246" s="32">
        <f t="shared" si="19"/>
        <v>5702.4</v>
      </c>
    </row>
    <row r="247" spans="1:40" ht="12.75">
      <c r="A247" t="s">
        <v>182</v>
      </c>
      <c r="B247" t="s">
        <v>943</v>
      </c>
      <c r="C247">
        <v>2499</v>
      </c>
      <c r="D247" t="s">
        <v>856</v>
      </c>
      <c r="E247" t="s">
        <v>853</v>
      </c>
      <c r="F247">
        <v>24</v>
      </c>
      <c r="G247">
        <v>408</v>
      </c>
      <c r="I247">
        <v>0.375</v>
      </c>
      <c r="J247">
        <v>1.069</v>
      </c>
      <c r="S247">
        <v>5702.4</v>
      </c>
      <c r="T247" t="s">
        <v>643</v>
      </c>
      <c r="U247" t="s">
        <v>245</v>
      </c>
      <c r="V247" t="s">
        <v>469</v>
      </c>
      <c r="W247" t="s">
        <v>742</v>
      </c>
      <c r="X247" t="s">
        <v>232</v>
      </c>
      <c r="Y247" t="s">
        <v>240</v>
      </c>
      <c r="Z247" s="53">
        <f>INDEX('[10]NY'!$X$3:$X589,MATCH(AG247,'[10]NY'!$AE$3:$AE$334,0),1)</f>
        <v>0</v>
      </c>
      <c r="AA247" t="s">
        <v>274</v>
      </c>
      <c r="AB247" t="s">
        <v>271</v>
      </c>
      <c r="AD247">
        <v>297</v>
      </c>
      <c r="AF247" t="str">
        <f t="shared" si="15"/>
        <v>2499CT01-4</v>
      </c>
      <c r="AG247" t="str">
        <f>'[9]NY0604-GDMReport'!W258</f>
        <v>2499CT01-4</v>
      </c>
      <c r="AH247">
        <f t="shared" si="16"/>
        <v>0</v>
      </c>
      <c r="AL247">
        <f t="shared" si="17"/>
        <v>408</v>
      </c>
      <c r="AM247" s="40">
        <f t="shared" si="18"/>
        <v>1.069</v>
      </c>
      <c r="AN247" s="32">
        <f t="shared" si="19"/>
        <v>5702.4</v>
      </c>
    </row>
    <row r="248" spans="1:40" ht="12.75">
      <c r="A248" t="s">
        <v>182</v>
      </c>
      <c r="B248" t="s">
        <v>943</v>
      </c>
      <c r="C248">
        <v>2499</v>
      </c>
      <c r="D248" t="s">
        <v>857</v>
      </c>
      <c r="E248" t="s">
        <v>853</v>
      </c>
      <c r="F248">
        <v>23</v>
      </c>
      <c r="G248">
        <v>391</v>
      </c>
      <c r="I248">
        <v>0.375</v>
      </c>
      <c r="J248">
        <v>1.025</v>
      </c>
      <c r="S248">
        <v>5464.8</v>
      </c>
      <c r="T248" t="s">
        <v>643</v>
      </c>
      <c r="U248" t="s">
        <v>245</v>
      </c>
      <c r="V248" t="s">
        <v>469</v>
      </c>
      <c r="W248" t="s">
        <v>742</v>
      </c>
      <c r="X248" t="s">
        <v>232</v>
      </c>
      <c r="Y248" t="s">
        <v>240</v>
      </c>
      <c r="Z248" s="53">
        <f>INDEX('[10]NY'!$X$3:$X590,MATCH(AG248,'[10]NY'!$AE$3:$AE$334,0),1)</f>
        <v>0</v>
      </c>
      <c r="AA248" t="s">
        <v>274</v>
      </c>
      <c r="AB248" t="s">
        <v>271</v>
      </c>
      <c r="AD248">
        <v>297</v>
      </c>
      <c r="AF248" t="str">
        <f t="shared" si="15"/>
        <v>2499CT01-5</v>
      </c>
      <c r="AG248" t="str">
        <f>'[9]NY0604-GDMReport'!W259</f>
        <v>2499CT01-5</v>
      </c>
      <c r="AH248">
        <f t="shared" si="16"/>
        <v>0</v>
      </c>
      <c r="AL248">
        <f t="shared" si="17"/>
        <v>391</v>
      </c>
      <c r="AM248" s="40">
        <f t="shared" si="18"/>
        <v>1.025</v>
      </c>
      <c r="AN248" s="32">
        <f t="shared" si="19"/>
        <v>5464.8</v>
      </c>
    </row>
    <row r="249" spans="1:40" ht="12.75">
      <c r="A249" t="s">
        <v>182</v>
      </c>
      <c r="B249" t="s">
        <v>943</v>
      </c>
      <c r="C249">
        <v>2499</v>
      </c>
      <c r="D249" t="s">
        <v>858</v>
      </c>
      <c r="E249" t="s">
        <v>853</v>
      </c>
      <c r="F249">
        <v>23</v>
      </c>
      <c r="G249">
        <v>391</v>
      </c>
      <c r="I249">
        <v>0.375</v>
      </c>
      <c r="J249">
        <v>1.025</v>
      </c>
      <c r="S249">
        <v>5464.8</v>
      </c>
      <c r="T249" t="s">
        <v>643</v>
      </c>
      <c r="U249" t="s">
        <v>245</v>
      </c>
      <c r="V249" t="s">
        <v>469</v>
      </c>
      <c r="W249" t="s">
        <v>742</v>
      </c>
      <c r="X249" t="s">
        <v>232</v>
      </c>
      <c r="Y249" t="s">
        <v>240</v>
      </c>
      <c r="Z249" s="53">
        <f>INDEX('[10]NY'!$X$3:$X591,MATCH(AG249,'[10]NY'!$AE$3:$AE$334,0),1)</f>
        <v>0</v>
      </c>
      <c r="AA249" t="s">
        <v>274</v>
      </c>
      <c r="AB249" t="s">
        <v>271</v>
      </c>
      <c r="AD249">
        <v>297</v>
      </c>
      <c r="AF249" t="str">
        <f t="shared" si="15"/>
        <v>2499CT01-6</v>
      </c>
      <c r="AG249" t="str">
        <f>'[9]NY0604-GDMReport'!W260</f>
        <v>2499CT01-6</v>
      </c>
      <c r="AH249">
        <f t="shared" si="16"/>
        <v>0</v>
      </c>
      <c r="AL249">
        <f t="shared" si="17"/>
        <v>391</v>
      </c>
      <c r="AM249" s="40">
        <f t="shared" si="18"/>
        <v>1.025</v>
      </c>
      <c r="AN249" s="32">
        <f t="shared" si="19"/>
        <v>5464.8</v>
      </c>
    </row>
    <row r="250" spans="1:40" ht="12.75">
      <c r="A250" t="s">
        <v>182</v>
      </c>
      <c r="B250" t="s">
        <v>943</v>
      </c>
      <c r="C250">
        <v>2499</v>
      </c>
      <c r="D250" t="s">
        <v>859</v>
      </c>
      <c r="E250" t="s">
        <v>853</v>
      </c>
      <c r="F250">
        <v>22</v>
      </c>
      <c r="G250">
        <v>374</v>
      </c>
      <c r="I250">
        <v>0.375</v>
      </c>
      <c r="J250">
        <v>0.98</v>
      </c>
      <c r="S250">
        <v>5227.2</v>
      </c>
      <c r="T250" t="s">
        <v>643</v>
      </c>
      <c r="U250" t="s">
        <v>245</v>
      </c>
      <c r="V250" t="s">
        <v>469</v>
      </c>
      <c r="W250" t="s">
        <v>742</v>
      </c>
      <c r="X250" t="s">
        <v>232</v>
      </c>
      <c r="Y250" t="s">
        <v>240</v>
      </c>
      <c r="Z250" s="53">
        <f>INDEX('[10]NY'!$X$3:$X592,MATCH(AG250,'[10]NY'!$AE$3:$AE$334,0),1)</f>
        <v>0</v>
      </c>
      <c r="AA250" t="s">
        <v>274</v>
      </c>
      <c r="AB250" t="s">
        <v>271</v>
      </c>
      <c r="AD250">
        <v>297</v>
      </c>
      <c r="AF250" t="str">
        <f t="shared" si="15"/>
        <v>2499CT01-7</v>
      </c>
      <c r="AG250" t="str">
        <f>'[9]NY0604-GDMReport'!W261</f>
        <v>2499CT01-7</v>
      </c>
      <c r="AH250">
        <f t="shared" si="16"/>
        <v>0</v>
      </c>
      <c r="AL250">
        <f t="shared" si="17"/>
        <v>374</v>
      </c>
      <c r="AM250" s="40">
        <f t="shared" si="18"/>
        <v>0.98</v>
      </c>
      <c r="AN250" s="32">
        <f t="shared" si="19"/>
        <v>5227.2</v>
      </c>
    </row>
    <row r="251" spans="1:40" ht="12.75">
      <c r="A251" t="s">
        <v>182</v>
      </c>
      <c r="B251" t="s">
        <v>943</v>
      </c>
      <c r="C251">
        <v>2499</v>
      </c>
      <c r="D251" t="s">
        <v>860</v>
      </c>
      <c r="E251" t="s">
        <v>853</v>
      </c>
      <c r="F251">
        <v>20</v>
      </c>
      <c r="G251">
        <v>340</v>
      </c>
      <c r="I251">
        <v>0.375</v>
      </c>
      <c r="J251">
        <v>0.891</v>
      </c>
      <c r="S251">
        <v>4752</v>
      </c>
      <c r="T251" t="s">
        <v>643</v>
      </c>
      <c r="U251" t="s">
        <v>245</v>
      </c>
      <c r="V251" t="s">
        <v>469</v>
      </c>
      <c r="W251" t="s">
        <v>742</v>
      </c>
      <c r="X251" t="s">
        <v>232</v>
      </c>
      <c r="Y251" t="s">
        <v>240</v>
      </c>
      <c r="Z251" s="53">
        <f>INDEX('[10]NY'!$X$3:$X593,MATCH(AG251,'[10]NY'!$AE$3:$AE$334,0),1)</f>
        <v>0</v>
      </c>
      <c r="AA251" t="s">
        <v>274</v>
      </c>
      <c r="AB251" t="s">
        <v>271</v>
      </c>
      <c r="AD251">
        <v>297</v>
      </c>
      <c r="AF251" t="str">
        <f t="shared" si="15"/>
        <v>2499CT01-8</v>
      </c>
      <c r="AG251" t="str">
        <f>'[9]NY0604-GDMReport'!W262</f>
        <v>2499CT01-8</v>
      </c>
      <c r="AH251">
        <f t="shared" si="16"/>
        <v>0</v>
      </c>
      <c r="AL251">
        <f t="shared" si="17"/>
        <v>340</v>
      </c>
      <c r="AM251" s="40">
        <f t="shared" si="18"/>
        <v>0.891</v>
      </c>
      <c r="AN251" s="32">
        <f t="shared" si="19"/>
        <v>4752</v>
      </c>
    </row>
    <row r="252" spans="1:40" ht="12.75">
      <c r="A252" t="s">
        <v>182</v>
      </c>
      <c r="B252" t="s">
        <v>943</v>
      </c>
      <c r="C252">
        <v>2499</v>
      </c>
      <c r="D252" t="s">
        <v>861</v>
      </c>
      <c r="E252" t="s">
        <v>853</v>
      </c>
      <c r="F252">
        <v>24</v>
      </c>
      <c r="G252">
        <v>408</v>
      </c>
      <c r="I252">
        <v>0.375</v>
      </c>
      <c r="J252">
        <v>1.069</v>
      </c>
      <c r="S252">
        <v>5702.4</v>
      </c>
      <c r="T252" t="s">
        <v>643</v>
      </c>
      <c r="U252" t="s">
        <v>245</v>
      </c>
      <c r="V252" t="s">
        <v>469</v>
      </c>
      <c r="W252" t="s">
        <v>742</v>
      </c>
      <c r="X252" t="s">
        <v>232</v>
      </c>
      <c r="Y252" t="s">
        <v>240</v>
      </c>
      <c r="Z252" s="53">
        <f>INDEX('[10]NY'!$X$3:$X594,MATCH(AG252,'[10]NY'!$AE$3:$AE$334,0),1)</f>
        <v>0</v>
      </c>
      <c r="AA252" t="s">
        <v>274</v>
      </c>
      <c r="AB252" t="s">
        <v>271</v>
      </c>
      <c r="AD252">
        <v>297</v>
      </c>
      <c r="AF252" t="str">
        <f t="shared" si="15"/>
        <v>2499CT02-1</v>
      </c>
      <c r="AG252" t="str">
        <f>'[9]NY0604-GDMReport'!W263</f>
        <v>2499CT02-1</v>
      </c>
      <c r="AH252">
        <f t="shared" si="16"/>
        <v>0</v>
      </c>
      <c r="AL252">
        <f t="shared" si="17"/>
        <v>408</v>
      </c>
      <c r="AM252" s="40">
        <f t="shared" si="18"/>
        <v>1.069</v>
      </c>
      <c r="AN252" s="32">
        <f t="shared" si="19"/>
        <v>5702.4</v>
      </c>
    </row>
    <row r="253" spans="1:40" ht="12.75">
      <c r="A253" t="s">
        <v>182</v>
      </c>
      <c r="B253" t="s">
        <v>943</v>
      </c>
      <c r="C253">
        <v>2499</v>
      </c>
      <c r="D253" t="s">
        <v>862</v>
      </c>
      <c r="E253" t="s">
        <v>853</v>
      </c>
      <c r="F253">
        <v>24</v>
      </c>
      <c r="G253">
        <v>408</v>
      </c>
      <c r="I253">
        <v>0.375</v>
      </c>
      <c r="J253">
        <v>1.069</v>
      </c>
      <c r="S253">
        <v>5702.4</v>
      </c>
      <c r="T253" t="s">
        <v>643</v>
      </c>
      <c r="U253" t="s">
        <v>245</v>
      </c>
      <c r="V253" t="s">
        <v>469</v>
      </c>
      <c r="W253" t="s">
        <v>742</v>
      </c>
      <c r="X253" t="s">
        <v>232</v>
      </c>
      <c r="Y253" t="s">
        <v>240</v>
      </c>
      <c r="Z253" s="53">
        <f>INDEX('[10]NY'!$X$3:$X595,MATCH(AG253,'[10]NY'!$AE$3:$AE$334,0),1)</f>
        <v>0</v>
      </c>
      <c r="AA253" t="s">
        <v>274</v>
      </c>
      <c r="AB253" t="s">
        <v>271</v>
      </c>
      <c r="AD253">
        <v>297</v>
      </c>
      <c r="AF253" t="str">
        <f t="shared" si="15"/>
        <v>2499CT02-2</v>
      </c>
      <c r="AG253" t="str">
        <f>'[9]NY0604-GDMReport'!W264</f>
        <v>2499CT02-2</v>
      </c>
      <c r="AH253">
        <f t="shared" si="16"/>
        <v>0</v>
      </c>
      <c r="AL253">
        <f t="shared" si="17"/>
        <v>408</v>
      </c>
      <c r="AM253" s="40">
        <f t="shared" si="18"/>
        <v>1.069</v>
      </c>
      <c r="AN253" s="32">
        <f t="shared" si="19"/>
        <v>5702.4</v>
      </c>
    </row>
    <row r="254" spans="1:40" ht="12.75">
      <c r="A254" t="s">
        <v>182</v>
      </c>
      <c r="B254" t="s">
        <v>943</v>
      </c>
      <c r="C254">
        <v>2499</v>
      </c>
      <c r="D254" t="s">
        <v>863</v>
      </c>
      <c r="E254" t="s">
        <v>853</v>
      </c>
      <c r="F254">
        <v>24</v>
      </c>
      <c r="G254">
        <v>408</v>
      </c>
      <c r="I254">
        <v>0.375</v>
      </c>
      <c r="J254">
        <v>1.069</v>
      </c>
      <c r="S254">
        <v>5702.4</v>
      </c>
      <c r="T254" t="s">
        <v>643</v>
      </c>
      <c r="U254" t="s">
        <v>245</v>
      </c>
      <c r="V254" t="s">
        <v>469</v>
      </c>
      <c r="W254" t="s">
        <v>742</v>
      </c>
      <c r="X254" t="s">
        <v>232</v>
      </c>
      <c r="Y254" t="s">
        <v>240</v>
      </c>
      <c r="Z254" s="53">
        <f>INDEX('[10]NY'!$X$3:$X596,MATCH(AG254,'[10]NY'!$AE$3:$AE$334,0),1)</f>
        <v>0</v>
      </c>
      <c r="AA254" t="s">
        <v>274</v>
      </c>
      <c r="AB254" t="s">
        <v>271</v>
      </c>
      <c r="AD254">
        <v>297</v>
      </c>
      <c r="AF254" t="str">
        <f t="shared" si="15"/>
        <v>2499CT02-3</v>
      </c>
      <c r="AG254" t="str">
        <f>'[9]NY0604-GDMReport'!W265</f>
        <v>2499CT02-3</v>
      </c>
      <c r="AH254">
        <f t="shared" si="16"/>
        <v>0</v>
      </c>
      <c r="AL254">
        <f t="shared" si="17"/>
        <v>408</v>
      </c>
      <c r="AM254" s="40">
        <f t="shared" si="18"/>
        <v>1.069</v>
      </c>
      <c r="AN254" s="32">
        <f t="shared" si="19"/>
        <v>5702.4</v>
      </c>
    </row>
    <row r="255" spans="1:40" ht="12.75">
      <c r="A255" t="s">
        <v>182</v>
      </c>
      <c r="B255" t="s">
        <v>943</v>
      </c>
      <c r="C255">
        <v>2499</v>
      </c>
      <c r="D255" t="s">
        <v>864</v>
      </c>
      <c r="E255" t="s">
        <v>853</v>
      </c>
      <c r="F255">
        <v>22</v>
      </c>
      <c r="G255">
        <v>374</v>
      </c>
      <c r="I255">
        <v>0.375</v>
      </c>
      <c r="J255">
        <v>0.98</v>
      </c>
      <c r="S255">
        <v>5227.2</v>
      </c>
      <c r="T255" t="s">
        <v>643</v>
      </c>
      <c r="U255" t="s">
        <v>245</v>
      </c>
      <c r="V255" t="s">
        <v>469</v>
      </c>
      <c r="W255" t="s">
        <v>742</v>
      </c>
      <c r="X255" t="s">
        <v>232</v>
      </c>
      <c r="Y255" t="s">
        <v>240</v>
      </c>
      <c r="Z255" s="53">
        <f>INDEX('[10]NY'!$X$3:$X597,MATCH(AG255,'[10]NY'!$AE$3:$AE$334,0),1)</f>
        <v>0</v>
      </c>
      <c r="AA255" t="s">
        <v>274</v>
      </c>
      <c r="AB255" t="s">
        <v>271</v>
      </c>
      <c r="AD255">
        <v>297</v>
      </c>
      <c r="AF255" t="str">
        <f t="shared" si="15"/>
        <v>2499CT02-4</v>
      </c>
      <c r="AG255" t="str">
        <f>'[9]NY0604-GDMReport'!W266</f>
        <v>2499CT02-4</v>
      </c>
      <c r="AH255">
        <f t="shared" si="16"/>
        <v>0</v>
      </c>
      <c r="AL255">
        <f t="shared" si="17"/>
        <v>374</v>
      </c>
      <c r="AM255" s="40">
        <f t="shared" si="18"/>
        <v>0.98</v>
      </c>
      <c r="AN255" s="32">
        <f t="shared" si="19"/>
        <v>5227.2</v>
      </c>
    </row>
    <row r="256" spans="1:40" ht="12.75">
      <c r="A256" t="s">
        <v>182</v>
      </c>
      <c r="B256" t="s">
        <v>943</v>
      </c>
      <c r="C256">
        <v>2499</v>
      </c>
      <c r="D256" t="s">
        <v>865</v>
      </c>
      <c r="E256" t="s">
        <v>853</v>
      </c>
      <c r="F256">
        <v>22</v>
      </c>
      <c r="G256">
        <v>374</v>
      </c>
      <c r="I256">
        <v>0.375</v>
      </c>
      <c r="J256">
        <v>0.98</v>
      </c>
      <c r="S256">
        <v>5227.2</v>
      </c>
      <c r="T256" t="s">
        <v>643</v>
      </c>
      <c r="U256" t="s">
        <v>245</v>
      </c>
      <c r="V256" t="s">
        <v>469</v>
      </c>
      <c r="W256" t="s">
        <v>742</v>
      </c>
      <c r="X256" t="s">
        <v>232</v>
      </c>
      <c r="Y256" t="s">
        <v>240</v>
      </c>
      <c r="Z256" s="53">
        <f>INDEX('[10]NY'!$X$3:$X598,MATCH(AG256,'[10]NY'!$AE$3:$AE$334,0),1)</f>
        <v>0</v>
      </c>
      <c r="AA256" t="s">
        <v>274</v>
      </c>
      <c r="AB256" t="s">
        <v>271</v>
      </c>
      <c r="AD256">
        <v>297</v>
      </c>
      <c r="AF256" t="str">
        <f t="shared" si="15"/>
        <v>2499CT02-5</v>
      </c>
      <c r="AG256" t="str">
        <f>'[9]NY0604-GDMReport'!W267</f>
        <v>2499CT02-5</v>
      </c>
      <c r="AH256">
        <f t="shared" si="16"/>
        <v>0</v>
      </c>
      <c r="AL256">
        <f t="shared" si="17"/>
        <v>374</v>
      </c>
      <c r="AM256" s="40">
        <f t="shared" si="18"/>
        <v>0.98</v>
      </c>
      <c r="AN256" s="32">
        <f t="shared" si="19"/>
        <v>5227.2</v>
      </c>
    </row>
    <row r="257" spans="1:40" ht="12.75">
      <c r="A257" t="s">
        <v>182</v>
      </c>
      <c r="B257" t="s">
        <v>943</v>
      </c>
      <c r="C257">
        <v>2499</v>
      </c>
      <c r="D257" t="s">
        <v>866</v>
      </c>
      <c r="E257" t="s">
        <v>853</v>
      </c>
      <c r="F257">
        <v>21</v>
      </c>
      <c r="G257">
        <v>357</v>
      </c>
      <c r="I257">
        <v>0.375</v>
      </c>
      <c r="J257">
        <v>0.936</v>
      </c>
      <c r="S257">
        <v>4989.6</v>
      </c>
      <c r="T257" t="s">
        <v>643</v>
      </c>
      <c r="U257" t="s">
        <v>245</v>
      </c>
      <c r="V257" t="s">
        <v>469</v>
      </c>
      <c r="W257" t="s">
        <v>742</v>
      </c>
      <c r="X257" t="s">
        <v>232</v>
      </c>
      <c r="Y257" t="s">
        <v>240</v>
      </c>
      <c r="Z257" s="53">
        <f>INDEX('[10]NY'!$X$3:$X599,MATCH(AG257,'[10]NY'!$AE$3:$AE$334,0),1)</f>
        <v>0</v>
      </c>
      <c r="AA257" t="s">
        <v>274</v>
      </c>
      <c r="AB257" t="s">
        <v>271</v>
      </c>
      <c r="AD257">
        <v>297</v>
      </c>
      <c r="AF257" t="str">
        <f t="shared" si="15"/>
        <v>2499CT02-6</v>
      </c>
      <c r="AG257" t="str">
        <f>'[9]NY0604-GDMReport'!W268</f>
        <v>2499CT02-6</v>
      </c>
      <c r="AH257">
        <f t="shared" si="16"/>
        <v>0</v>
      </c>
      <c r="AL257">
        <f t="shared" si="17"/>
        <v>357</v>
      </c>
      <c r="AM257" s="40">
        <f t="shared" si="18"/>
        <v>0.936</v>
      </c>
      <c r="AN257" s="32">
        <f t="shared" si="19"/>
        <v>4989.6</v>
      </c>
    </row>
    <row r="258" spans="1:40" ht="12.75">
      <c r="A258" t="s">
        <v>182</v>
      </c>
      <c r="B258" t="s">
        <v>943</v>
      </c>
      <c r="C258">
        <v>2499</v>
      </c>
      <c r="D258" t="s">
        <v>867</v>
      </c>
      <c r="E258" t="s">
        <v>853</v>
      </c>
      <c r="F258">
        <v>15</v>
      </c>
      <c r="G258">
        <v>255</v>
      </c>
      <c r="I258">
        <v>0.375</v>
      </c>
      <c r="J258">
        <v>0.668</v>
      </c>
      <c r="S258">
        <v>3564</v>
      </c>
      <c r="T258" t="s">
        <v>643</v>
      </c>
      <c r="U258" t="s">
        <v>245</v>
      </c>
      <c r="V258" t="s">
        <v>469</v>
      </c>
      <c r="W258" t="s">
        <v>742</v>
      </c>
      <c r="X258" t="s">
        <v>232</v>
      </c>
      <c r="Y258" t="s">
        <v>240</v>
      </c>
      <c r="Z258" s="53">
        <f>INDEX('[10]NY'!$X$3:$X600,MATCH(AG258,'[10]NY'!$AE$3:$AE$334,0),1)</f>
        <v>0</v>
      </c>
      <c r="AA258" t="s">
        <v>274</v>
      </c>
      <c r="AB258" t="s">
        <v>271</v>
      </c>
      <c r="AD258">
        <v>297</v>
      </c>
      <c r="AF258" t="str">
        <f t="shared" si="15"/>
        <v>2499CT02-7</v>
      </c>
      <c r="AG258" t="str">
        <f>'[9]NY0604-GDMReport'!W269</f>
        <v>2499CT02-7</v>
      </c>
      <c r="AH258">
        <f t="shared" si="16"/>
        <v>0</v>
      </c>
      <c r="AL258">
        <f t="shared" si="17"/>
        <v>255</v>
      </c>
      <c r="AM258" s="40">
        <f t="shared" si="18"/>
        <v>0.668</v>
      </c>
      <c r="AN258" s="32">
        <f t="shared" si="19"/>
        <v>3564</v>
      </c>
    </row>
    <row r="259" spans="1:40" ht="12.75">
      <c r="A259" t="s">
        <v>182</v>
      </c>
      <c r="B259" t="s">
        <v>943</v>
      </c>
      <c r="C259">
        <v>2499</v>
      </c>
      <c r="D259" t="s">
        <v>868</v>
      </c>
      <c r="E259" t="s">
        <v>853</v>
      </c>
      <c r="F259">
        <v>21</v>
      </c>
      <c r="G259">
        <v>357</v>
      </c>
      <c r="I259">
        <v>0.375</v>
      </c>
      <c r="J259">
        <v>0.936</v>
      </c>
      <c r="S259">
        <v>4989.6</v>
      </c>
      <c r="T259" t="s">
        <v>643</v>
      </c>
      <c r="U259" t="s">
        <v>245</v>
      </c>
      <c r="V259" t="s">
        <v>469</v>
      </c>
      <c r="W259" t="s">
        <v>742</v>
      </c>
      <c r="X259" t="s">
        <v>232</v>
      </c>
      <c r="Y259" t="s">
        <v>240</v>
      </c>
      <c r="Z259" s="53">
        <f>INDEX('[10]NY'!$X$3:$X601,MATCH(AG259,'[10]NY'!$AE$3:$AE$334,0),1)</f>
        <v>0</v>
      </c>
      <c r="AA259" t="s">
        <v>274</v>
      </c>
      <c r="AB259" t="s">
        <v>271</v>
      </c>
      <c r="AD259">
        <v>297</v>
      </c>
      <c r="AF259" t="str">
        <f aca="true" t="shared" si="20" ref="AF259:AF322">C259&amp;D259</f>
        <v>2499CT02-8</v>
      </c>
      <c r="AG259" t="str">
        <f>'[9]NY0604-GDMReport'!W270</f>
        <v>2499CT02-8</v>
      </c>
      <c r="AH259">
        <f aca="true" t="shared" si="21" ref="AH259:AH322">IF(AF259=AG259,)</f>
        <v>0</v>
      </c>
      <c r="AL259">
        <f aca="true" t="shared" si="22" ref="AL259:AL322">G259-AI259</f>
        <v>357</v>
      </c>
      <c r="AM259" s="40">
        <f aca="true" t="shared" si="23" ref="AM259:AM322">J259-AJ259</f>
        <v>0.936</v>
      </c>
      <c r="AN259" s="32">
        <f aca="true" t="shared" si="24" ref="AN259:AN322">S259-AK259</f>
        <v>4989.6</v>
      </c>
    </row>
    <row r="260" spans="1:40" ht="12.75">
      <c r="A260" t="s">
        <v>182</v>
      </c>
      <c r="B260" t="s">
        <v>944</v>
      </c>
      <c r="C260">
        <v>54149</v>
      </c>
      <c r="D260">
        <v>1</v>
      </c>
      <c r="F260">
        <v>24</v>
      </c>
      <c r="G260">
        <v>1000</v>
      </c>
      <c r="I260">
        <v>0.078</v>
      </c>
      <c r="J260">
        <v>0.47</v>
      </c>
      <c r="S260">
        <v>12061.2</v>
      </c>
      <c r="T260" t="s">
        <v>784</v>
      </c>
      <c r="U260" t="s">
        <v>230</v>
      </c>
      <c r="V260" t="s">
        <v>483</v>
      </c>
      <c r="W260" t="s">
        <v>945</v>
      </c>
      <c r="X260" t="s">
        <v>232</v>
      </c>
      <c r="Y260" t="s">
        <v>251</v>
      </c>
      <c r="Z260" s="53">
        <f>INDEX('[10]NY'!$X$3:$X602,MATCH(AG260,'[10]NY'!$AE$3:$AE$334,0),1)</f>
        <v>0</v>
      </c>
      <c r="AA260" t="s">
        <v>274</v>
      </c>
      <c r="AB260" t="s">
        <v>258</v>
      </c>
      <c r="AC260" t="s">
        <v>272</v>
      </c>
      <c r="AD260">
        <v>670</v>
      </c>
      <c r="AF260" t="str">
        <f t="shared" si="20"/>
        <v>541491</v>
      </c>
      <c r="AG260" t="str">
        <f>'[9]NY0604-GDMReport'!W271</f>
        <v>541491</v>
      </c>
      <c r="AH260">
        <f t="shared" si="21"/>
        <v>0</v>
      </c>
      <c r="AI260">
        <v>884</v>
      </c>
      <c r="AJ260">
        <v>0.369</v>
      </c>
      <c r="AK260">
        <v>9696.5</v>
      </c>
      <c r="AL260">
        <f t="shared" si="22"/>
        <v>116</v>
      </c>
      <c r="AM260" s="40">
        <f t="shared" si="23"/>
        <v>0.10099999999999998</v>
      </c>
      <c r="AN260" s="32">
        <f t="shared" si="24"/>
        <v>2364.7000000000007</v>
      </c>
    </row>
    <row r="261" spans="1:40" ht="12.75">
      <c r="A261" t="s">
        <v>182</v>
      </c>
      <c r="B261" t="s">
        <v>946</v>
      </c>
      <c r="C261">
        <v>7915</v>
      </c>
      <c r="D261" t="s">
        <v>947</v>
      </c>
      <c r="F261">
        <v>17.12</v>
      </c>
      <c r="G261">
        <v>797</v>
      </c>
      <c r="I261">
        <v>0.009</v>
      </c>
      <c r="J261">
        <v>0.027</v>
      </c>
      <c r="S261">
        <v>7568.948</v>
      </c>
      <c r="T261" t="s">
        <v>643</v>
      </c>
      <c r="U261" t="s">
        <v>245</v>
      </c>
      <c r="V261" t="s">
        <v>469</v>
      </c>
      <c r="W261" t="s">
        <v>644</v>
      </c>
      <c r="X261" t="s">
        <v>232</v>
      </c>
      <c r="Y261" t="s">
        <v>240</v>
      </c>
      <c r="Z261" s="53">
        <f>INDEX('[10]NY'!$X$3:$X603,MATCH(AG261,'[10]NY'!$AE$3:$AE$334,0),1)</f>
        <v>0</v>
      </c>
      <c r="AA261" t="s">
        <v>274</v>
      </c>
      <c r="AC261" t="s">
        <v>645</v>
      </c>
      <c r="AD261">
        <v>420</v>
      </c>
      <c r="AF261" t="str">
        <f t="shared" si="20"/>
        <v>7915NO1</v>
      </c>
      <c r="AG261" t="str">
        <f>'[9]NY0604-GDMReport'!W272</f>
        <v>7915NO1</v>
      </c>
      <c r="AH261">
        <f t="shared" si="21"/>
        <v>0</v>
      </c>
      <c r="AI261">
        <v>576</v>
      </c>
      <c r="AJ261">
        <v>0.029</v>
      </c>
      <c r="AK261">
        <v>5562.284</v>
      </c>
      <c r="AL261">
        <f t="shared" si="22"/>
        <v>221</v>
      </c>
      <c r="AM261" s="40">
        <f t="shared" si="23"/>
        <v>-0.0020000000000000018</v>
      </c>
      <c r="AN261" s="32">
        <f t="shared" si="24"/>
        <v>2006.6640000000007</v>
      </c>
    </row>
    <row r="262" spans="1:40" ht="12.75">
      <c r="A262" t="s">
        <v>182</v>
      </c>
      <c r="B262" t="s">
        <v>948</v>
      </c>
      <c r="C262">
        <v>2516</v>
      </c>
      <c r="D262">
        <v>1</v>
      </c>
      <c r="F262">
        <v>24</v>
      </c>
      <c r="G262">
        <v>7663</v>
      </c>
      <c r="I262">
        <v>0.216</v>
      </c>
      <c r="J262">
        <v>7.283</v>
      </c>
      <c r="S262">
        <v>66921.9</v>
      </c>
      <c r="T262" t="s">
        <v>784</v>
      </c>
      <c r="U262" t="s">
        <v>245</v>
      </c>
      <c r="V262" t="s">
        <v>469</v>
      </c>
      <c r="W262" t="s">
        <v>806</v>
      </c>
      <c r="X262" t="s">
        <v>232</v>
      </c>
      <c r="Y262" t="s">
        <v>261</v>
      </c>
      <c r="Z262" s="53" t="str">
        <f>INDEX('[10]NY'!$X$3:$X604,MATCH(AG262,'[10]NY'!$AE$3:$AE$334,0),1)</f>
        <v>NCBL</v>
      </c>
      <c r="AA262" t="s">
        <v>241</v>
      </c>
      <c r="AB262" t="s">
        <v>274</v>
      </c>
      <c r="AC262" t="s">
        <v>288</v>
      </c>
      <c r="AD262">
        <v>3435</v>
      </c>
      <c r="AF262" t="str">
        <f t="shared" si="20"/>
        <v>25161</v>
      </c>
      <c r="AG262" t="str">
        <f>'[9]NY0604-GDMReport'!W273</f>
        <v>25161</v>
      </c>
      <c r="AH262">
        <f t="shared" si="21"/>
        <v>0</v>
      </c>
      <c r="AI262">
        <v>7206</v>
      </c>
      <c r="AJ262">
        <v>5.933</v>
      </c>
      <c r="AK262">
        <v>68562.7</v>
      </c>
      <c r="AL262">
        <f t="shared" si="22"/>
        <v>457</v>
      </c>
      <c r="AM262" s="40">
        <f t="shared" si="23"/>
        <v>1.3500000000000005</v>
      </c>
      <c r="AN262" s="32">
        <f t="shared" si="24"/>
        <v>-1640.800000000003</v>
      </c>
    </row>
    <row r="263" spans="1:40" ht="12.75">
      <c r="A263" t="s">
        <v>182</v>
      </c>
      <c r="B263" t="s">
        <v>948</v>
      </c>
      <c r="C263">
        <v>2516</v>
      </c>
      <c r="D263">
        <v>2</v>
      </c>
      <c r="F263">
        <v>24</v>
      </c>
      <c r="G263">
        <v>7532</v>
      </c>
      <c r="I263">
        <v>0.166</v>
      </c>
      <c r="J263">
        <v>6.685</v>
      </c>
      <c r="S263">
        <v>79335.2</v>
      </c>
      <c r="T263" t="s">
        <v>784</v>
      </c>
      <c r="U263" t="s">
        <v>245</v>
      </c>
      <c r="V263" t="s">
        <v>469</v>
      </c>
      <c r="W263" t="s">
        <v>806</v>
      </c>
      <c r="X263" t="s">
        <v>232</v>
      </c>
      <c r="Y263" t="s">
        <v>261</v>
      </c>
      <c r="Z263" s="53" t="str">
        <f>INDEX('[10]NY'!$X$3:$X605,MATCH(AG263,'[10]NY'!$AE$3:$AE$334,0),1)</f>
        <v>NCBL</v>
      </c>
      <c r="AA263" t="s">
        <v>241</v>
      </c>
      <c r="AB263" t="s">
        <v>274</v>
      </c>
      <c r="AC263" t="s">
        <v>288</v>
      </c>
      <c r="AD263">
        <v>3435</v>
      </c>
      <c r="AF263" t="str">
        <f t="shared" si="20"/>
        <v>25162</v>
      </c>
      <c r="AG263" t="str">
        <f>'[9]NY0604-GDMReport'!W274</f>
        <v>25162</v>
      </c>
      <c r="AH263">
        <f t="shared" si="21"/>
        <v>0</v>
      </c>
      <c r="AI263">
        <v>7662</v>
      </c>
      <c r="AJ263">
        <v>4.964</v>
      </c>
      <c r="AK263">
        <v>77262.8</v>
      </c>
      <c r="AL263">
        <f t="shared" si="22"/>
        <v>-130</v>
      </c>
      <c r="AM263" s="40">
        <f t="shared" si="23"/>
        <v>1.7209999999999992</v>
      </c>
      <c r="AN263" s="32">
        <f t="shared" si="24"/>
        <v>2072.399999999994</v>
      </c>
    </row>
    <row r="264" spans="1:40" ht="12.75">
      <c r="A264" t="s">
        <v>182</v>
      </c>
      <c r="B264" t="s">
        <v>948</v>
      </c>
      <c r="C264">
        <v>2516</v>
      </c>
      <c r="D264">
        <v>3</v>
      </c>
      <c r="F264">
        <v>24</v>
      </c>
      <c r="G264">
        <v>7483</v>
      </c>
      <c r="I264">
        <v>0.175</v>
      </c>
      <c r="J264">
        <v>6.066</v>
      </c>
      <c r="S264">
        <v>68794.3</v>
      </c>
      <c r="T264" t="s">
        <v>784</v>
      </c>
      <c r="U264" t="s">
        <v>245</v>
      </c>
      <c r="V264" t="s">
        <v>469</v>
      </c>
      <c r="W264" t="s">
        <v>806</v>
      </c>
      <c r="X264" t="s">
        <v>232</v>
      </c>
      <c r="Y264" t="s">
        <v>261</v>
      </c>
      <c r="Z264" s="53" t="str">
        <f>INDEX('[10]NY'!$X$3:$X606,MATCH(AG264,'[10]NY'!$AE$3:$AE$334,0),1)</f>
        <v>NCBL</v>
      </c>
      <c r="AA264" t="s">
        <v>241</v>
      </c>
      <c r="AB264" t="s">
        <v>274</v>
      </c>
      <c r="AC264" t="s">
        <v>288</v>
      </c>
      <c r="AD264">
        <v>3435</v>
      </c>
      <c r="AF264" t="str">
        <f t="shared" si="20"/>
        <v>25163</v>
      </c>
      <c r="AG264" t="str">
        <f>'[9]NY0604-GDMReport'!W275</f>
        <v>25163</v>
      </c>
      <c r="AH264">
        <f t="shared" si="21"/>
        <v>0</v>
      </c>
      <c r="AL264">
        <f t="shared" si="22"/>
        <v>7483</v>
      </c>
      <c r="AM264" s="40">
        <f t="shared" si="23"/>
        <v>6.066</v>
      </c>
      <c r="AN264" s="32">
        <f t="shared" si="24"/>
        <v>68794.3</v>
      </c>
    </row>
    <row r="265" spans="1:40" ht="12.75">
      <c r="A265" t="s">
        <v>182</v>
      </c>
      <c r="B265" t="s">
        <v>948</v>
      </c>
      <c r="C265">
        <v>2516</v>
      </c>
      <c r="D265">
        <v>4</v>
      </c>
      <c r="F265">
        <v>24</v>
      </c>
      <c r="G265">
        <v>6375</v>
      </c>
      <c r="I265">
        <v>0.137</v>
      </c>
      <c r="J265">
        <v>4.306</v>
      </c>
      <c r="S265">
        <v>61784.9</v>
      </c>
      <c r="T265" t="s">
        <v>784</v>
      </c>
      <c r="U265" t="s">
        <v>245</v>
      </c>
      <c r="V265" t="s">
        <v>469</v>
      </c>
      <c r="W265" t="s">
        <v>806</v>
      </c>
      <c r="X265" t="s">
        <v>232</v>
      </c>
      <c r="Y265" t="s">
        <v>261</v>
      </c>
      <c r="Z265" s="53" t="str">
        <f>INDEX('[10]NY'!$X$3:$X607,MATCH(AG265,'[10]NY'!$AE$3:$AE$334,0),1)</f>
        <v>NCBL</v>
      </c>
      <c r="AA265" t="s">
        <v>241</v>
      </c>
      <c r="AB265" t="s">
        <v>274</v>
      </c>
      <c r="AC265" t="s">
        <v>288</v>
      </c>
      <c r="AD265">
        <v>3435</v>
      </c>
      <c r="AF265" t="str">
        <f t="shared" si="20"/>
        <v>25164</v>
      </c>
      <c r="AG265" t="str">
        <f>'[9]NY0604-GDMReport'!W276</f>
        <v>25164</v>
      </c>
      <c r="AH265">
        <f t="shared" si="21"/>
        <v>0</v>
      </c>
      <c r="AI265">
        <v>6020</v>
      </c>
      <c r="AJ265">
        <v>4.209</v>
      </c>
      <c r="AK265">
        <v>60621.5</v>
      </c>
      <c r="AL265">
        <f t="shared" si="22"/>
        <v>355</v>
      </c>
      <c r="AM265" s="40">
        <f t="shared" si="23"/>
        <v>0.09700000000000042</v>
      </c>
      <c r="AN265" s="32">
        <f t="shared" si="24"/>
        <v>1163.4000000000015</v>
      </c>
    </row>
    <row r="266" spans="1:40" ht="12.75">
      <c r="A266" t="s">
        <v>182</v>
      </c>
      <c r="B266" t="s">
        <v>948</v>
      </c>
      <c r="C266">
        <v>2516</v>
      </c>
      <c r="D266" t="s">
        <v>827</v>
      </c>
      <c r="F266">
        <v>0</v>
      </c>
      <c r="T266" t="s">
        <v>784</v>
      </c>
      <c r="U266" t="s">
        <v>245</v>
      </c>
      <c r="V266" t="s">
        <v>469</v>
      </c>
      <c r="W266" t="s">
        <v>806</v>
      </c>
      <c r="X266" t="s">
        <v>232</v>
      </c>
      <c r="Y266" t="s">
        <v>240</v>
      </c>
      <c r="Z266" s="53">
        <f>INDEX('[10]NY'!$X$3:$X608,MATCH(AG266,'[10]NY'!$AE$3:$AE$334,0),1)</f>
        <v>0</v>
      </c>
      <c r="AA266" t="s">
        <v>258</v>
      </c>
      <c r="AD266">
        <v>266</v>
      </c>
      <c r="AF266" t="str">
        <f t="shared" si="20"/>
        <v>2516UGT001</v>
      </c>
      <c r="AG266" t="str">
        <f>'[9]NY0604-GDMReport'!W277</f>
        <v>2516UGT001</v>
      </c>
      <c r="AH266">
        <f t="shared" si="21"/>
        <v>0</v>
      </c>
      <c r="AL266">
        <f t="shared" si="22"/>
        <v>0</v>
      </c>
      <c r="AM266" s="40">
        <f t="shared" si="23"/>
        <v>0</v>
      </c>
      <c r="AN266" s="32">
        <f t="shared" si="24"/>
        <v>0</v>
      </c>
    </row>
    <row r="267" spans="1:40" ht="12.75">
      <c r="A267" t="s">
        <v>182</v>
      </c>
      <c r="B267" t="s">
        <v>949</v>
      </c>
      <c r="C267">
        <v>50855</v>
      </c>
      <c r="D267">
        <v>1</v>
      </c>
      <c r="F267">
        <v>16.75</v>
      </c>
      <c r="G267">
        <v>661</v>
      </c>
      <c r="I267">
        <v>0.034</v>
      </c>
      <c r="J267">
        <v>0.075</v>
      </c>
      <c r="S267">
        <v>4813.725</v>
      </c>
      <c r="T267" t="s">
        <v>789</v>
      </c>
      <c r="U267" t="s">
        <v>230</v>
      </c>
      <c r="V267" t="s">
        <v>698</v>
      </c>
      <c r="W267" t="s">
        <v>950</v>
      </c>
      <c r="X267" t="s">
        <v>232</v>
      </c>
      <c r="Y267" t="s">
        <v>251</v>
      </c>
      <c r="Z267" s="53">
        <f>INDEX('[10]NY'!$X$3:$X609,MATCH(AG267,'[10]NY'!$AE$3:$AE$334,0),1)</f>
        <v>0</v>
      </c>
      <c r="AA267" t="s">
        <v>274</v>
      </c>
      <c r="AB267" t="s">
        <v>258</v>
      </c>
      <c r="AC267" t="s">
        <v>951</v>
      </c>
      <c r="AD267">
        <v>565</v>
      </c>
      <c r="AF267" t="str">
        <f t="shared" si="20"/>
        <v>508551</v>
      </c>
      <c r="AG267" t="str">
        <f>'[9]NY0604-GDMReport'!W278</f>
        <v>508551</v>
      </c>
      <c r="AH267">
        <f t="shared" si="21"/>
        <v>0</v>
      </c>
      <c r="AL267">
        <f t="shared" si="22"/>
        <v>661</v>
      </c>
      <c r="AM267" s="40">
        <f t="shared" si="23"/>
        <v>0.075</v>
      </c>
      <c r="AN267" s="32">
        <f t="shared" si="24"/>
        <v>4813.725</v>
      </c>
    </row>
    <row r="268" spans="1:40" ht="12.75">
      <c r="A268" t="s">
        <v>182</v>
      </c>
      <c r="B268" t="s">
        <v>949</v>
      </c>
      <c r="C268">
        <v>50855</v>
      </c>
      <c r="D268">
        <v>2</v>
      </c>
      <c r="F268">
        <v>16.75</v>
      </c>
      <c r="G268">
        <v>612</v>
      </c>
      <c r="I268">
        <v>0.034</v>
      </c>
      <c r="J268">
        <v>0.06</v>
      </c>
      <c r="S268">
        <v>3772.35</v>
      </c>
      <c r="T268" t="s">
        <v>789</v>
      </c>
      <c r="U268" t="s">
        <v>230</v>
      </c>
      <c r="V268" t="s">
        <v>698</v>
      </c>
      <c r="W268" t="s">
        <v>950</v>
      </c>
      <c r="X268" t="s">
        <v>232</v>
      </c>
      <c r="Y268" t="s">
        <v>251</v>
      </c>
      <c r="Z268" s="53">
        <f>INDEX('[10]NY'!$X$3:$X610,MATCH(AG268,'[10]NY'!$AE$3:$AE$334,0),1)</f>
        <v>0</v>
      </c>
      <c r="AA268" t="s">
        <v>274</v>
      </c>
      <c r="AB268" t="s">
        <v>258</v>
      </c>
      <c r="AC268" t="s">
        <v>951</v>
      </c>
      <c r="AD268">
        <v>293</v>
      </c>
      <c r="AF268" t="str">
        <f t="shared" si="20"/>
        <v>508552</v>
      </c>
      <c r="AG268" t="str">
        <f>'[9]NY0604-GDMReport'!W279</f>
        <v>508552</v>
      </c>
      <c r="AH268">
        <f t="shared" si="21"/>
        <v>0</v>
      </c>
      <c r="AL268">
        <f t="shared" si="22"/>
        <v>612</v>
      </c>
      <c r="AM268" s="40">
        <f t="shared" si="23"/>
        <v>0.06</v>
      </c>
      <c r="AN268" s="32">
        <f t="shared" si="24"/>
        <v>3772.35</v>
      </c>
    </row>
    <row r="269" spans="1:40" ht="12.75">
      <c r="A269" t="s">
        <v>182</v>
      </c>
      <c r="B269" t="s">
        <v>952</v>
      </c>
      <c r="C269">
        <v>2594</v>
      </c>
      <c r="D269">
        <v>3</v>
      </c>
      <c r="F269">
        <v>0</v>
      </c>
      <c r="T269" t="s">
        <v>842</v>
      </c>
      <c r="U269" t="s">
        <v>245</v>
      </c>
      <c r="V269" t="s">
        <v>469</v>
      </c>
      <c r="W269" t="s">
        <v>953</v>
      </c>
      <c r="X269" t="s">
        <v>232</v>
      </c>
      <c r="Y269" t="s">
        <v>913</v>
      </c>
      <c r="Z269" s="53">
        <f>INDEX('[10]NY'!$X$3:$X611,MATCH(AG269,'[10]NY'!$AE$3:$AE$334,0),1)</f>
        <v>0</v>
      </c>
      <c r="AA269" t="s">
        <v>274</v>
      </c>
      <c r="AD269">
        <v>1015</v>
      </c>
      <c r="AF269" t="str">
        <f t="shared" si="20"/>
        <v>25943</v>
      </c>
      <c r="AG269" t="str">
        <f>'[9]NY0604-GDMReport'!W280</f>
        <v>25943</v>
      </c>
      <c r="AH269">
        <f t="shared" si="21"/>
        <v>0</v>
      </c>
      <c r="AL269">
        <f t="shared" si="22"/>
        <v>0</v>
      </c>
      <c r="AM269" s="40">
        <f t="shared" si="23"/>
        <v>0</v>
      </c>
      <c r="AN269" s="32">
        <f t="shared" si="24"/>
        <v>0</v>
      </c>
    </row>
    <row r="270" spans="1:40" ht="12.75">
      <c r="A270" t="s">
        <v>182</v>
      </c>
      <c r="B270" t="s">
        <v>952</v>
      </c>
      <c r="C270">
        <v>2594</v>
      </c>
      <c r="D270">
        <v>5</v>
      </c>
      <c r="F270">
        <v>24</v>
      </c>
      <c r="G270">
        <v>13961</v>
      </c>
      <c r="I270">
        <v>0.224</v>
      </c>
      <c r="J270">
        <v>17.525</v>
      </c>
      <c r="S270">
        <v>144814</v>
      </c>
      <c r="T270" t="s">
        <v>842</v>
      </c>
      <c r="U270" t="s">
        <v>245</v>
      </c>
      <c r="V270" t="s">
        <v>469</v>
      </c>
      <c r="W270" t="s">
        <v>953</v>
      </c>
      <c r="X270" t="s">
        <v>232</v>
      </c>
      <c r="Y270" t="s">
        <v>287</v>
      </c>
      <c r="Z270" s="53" t="str">
        <f>INDEX('[10]NY'!$X$3:$X612,MATCH(AG270,'[10]NY'!$AE$3:$AE$334,0),1)</f>
        <v>LFB</v>
      </c>
      <c r="AA270" t="s">
        <v>241</v>
      </c>
      <c r="AB270" t="s">
        <v>274</v>
      </c>
      <c r="AC270" t="s">
        <v>288</v>
      </c>
      <c r="AD270">
        <v>9016</v>
      </c>
      <c r="AF270" t="str">
        <f t="shared" si="20"/>
        <v>25945</v>
      </c>
      <c r="AG270" t="str">
        <f>'[9]NY0604-GDMReport'!W281</f>
        <v>25945</v>
      </c>
      <c r="AH270">
        <f t="shared" si="21"/>
        <v>0</v>
      </c>
      <c r="AL270">
        <f t="shared" si="22"/>
        <v>13961</v>
      </c>
      <c r="AM270" s="40">
        <f t="shared" si="23"/>
        <v>17.525</v>
      </c>
      <c r="AN270" s="32">
        <f t="shared" si="24"/>
        <v>144814</v>
      </c>
    </row>
    <row r="271" spans="1:40" ht="12.75">
      <c r="A271" t="s">
        <v>182</v>
      </c>
      <c r="B271" t="s">
        <v>952</v>
      </c>
      <c r="C271">
        <v>2594</v>
      </c>
      <c r="D271">
        <v>6</v>
      </c>
      <c r="F271">
        <v>23.85</v>
      </c>
      <c r="G271">
        <v>11434</v>
      </c>
      <c r="I271">
        <v>0.164</v>
      </c>
      <c r="J271">
        <v>11.24</v>
      </c>
      <c r="S271">
        <v>123296.835</v>
      </c>
      <c r="T271" t="s">
        <v>842</v>
      </c>
      <c r="U271" t="s">
        <v>245</v>
      </c>
      <c r="V271" t="s">
        <v>469</v>
      </c>
      <c r="W271" t="s">
        <v>953</v>
      </c>
      <c r="X271" t="s">
        <v>232</v>
      </c>
      <c r="Y271" t="s">
        <v>287</v>
      </c>
      <c r="Z271" s="53" t="str">
        <f>INDEX('[10]NY'!$X$3:$X613,MATCH(AG271,'[10]NY'!$AE$3:$AE$334,0),1)</f>
        <v>LFB</v>
      </c>
      <c r="AA271" t="s">
        <v>241</v>
      </c>
      <c r="AB271" t="s">
        <v>274</v>
      </c>
      <c r="AC271" t="s">
        <v>288</v>
      </c>
      <c r="AD271">
        <v>9016</v>
      </c>
      <c r="AF271" t="str">
        <f t="shared" si="20"/>
        <v>25946</v>
      </c>
      <c r="AG271" t="str">
        <f>'[9]NY0604-GDMReport'!W282</f>
        <v>25946</v>
      </c>
      <c r="AH271">
        <f t="shared" si="21"/>
        <v>0</v>
      </c>
      <c r="AL271">
        <f t="shared" si="22"/>
        <v>11434</v>
      </c>
      <c r="AM271" s="40">
        <f t="shared" si="23"/>
        <v>11.24</v>
      </c>
      <c r="AN271" s="32">
        <f t="shared" si="24"/>
        <v>123296.835</v>
      </c>
    </row>
    <row r="272" spans="1:40" ht="12.75">
      <c r="A272" t="s">
        <v>182</v>
      </c>
      <c r="B272" t="s">
        <v>954</v>
      </c>
      <c r="C272">
        <v>55786</v>
      </c>
      <c r="D272" t="s">
        <v>291</v>
      </c>
      <c r="F272">
        <v>15.13</v>
      </c>
      <c r="G272">
        <v>599</v>
      </c>
      <c r="I272">
        <v>0.007</v>
      </c>
      <c r="J272">
        <v>0.021</v>
      </c>
      <c r="S272">
        <v>6086.448</v>
      </c>
      <c r="T272" t="s">
        <v>784</v>
      </c>
      <c r="U272" t="s">
        <v>245</v>
      </c>
      <c r="V272" t="s">
        <v>469</v>
      </c>
      <c r="W272" t="s">
        <v>955</v>
      </c>
      <c r="X272" t="s">
        <v>232</v>
      </c>
      <c r="Y272" t="s">
        <v>240</v>
      </c>
      <c r="Z272" s="53">
        <f>INDEX('[10]NY'!$X$3:$X614,MATCH(AG272,'[10]NY'!$AE$3:$AE$334,0),1)</f>
        <v>0</v>
      </c>
      <c r="AA272" t="s">
        <v>274</v>
      </c>
      <c r="AC272" t="s">
        <v>252</v>
      </c>
      <c r="AD272">
        <v>461</v>
      </c>
      <c r="AF272" t="str">
        <f t="shared" si="20"/>
        <v>55786CT01</v>
      </c>
      <c r="AG272" t="str">
        <f>'[9]NY0604-GDMReport'!W283</f>
        <v>55786CT01</v>
      </c>
      <c r="AH272">
        <f t="shared" si="21"/>
        <v>0</v>
      </c>
      <c r="AL272">
        <f t="shared" si="22"/>
        <v>599</v>
      </c>
      <c r="AM272" s="40">
        <f t="shared" si="23"/>
        <v>0.021</v>
      </c>
      <c r="AN272" s="32">
        <f t="shared" si="24"/>
        <v>6086.448</v>
      </c>
    </row>
    <row r="273" spans="1:40" ht="12.75">
      <c r="A273" t="s">
        <v>182</v>
      </c>
      <c r="B273" t="s">
        <v>954</v>
      </c>
      <c r="C273">
        <v>55786</v>
      </c>
      <c r="D273" t="s">
        <v>293</v>
      </c>
      <c r="F273">
        <v>15.15</v>
      </c>
      <c r="G273">
        <v>607</v>
      </c>
      <c r="I273">
        <v>0.009</v>
      </c>
      <c r="J273">
        <v>0.02</v>
      </c>
      <c r="S273">
        <v>6187.635</v>
      </c>
      <c r="T273" t="s">
        <v>784</v>
      </c>
      <c r="U273" t="s">
        <v>245</v>
      </c>
      <c r="V273" t="s">
        <v>469</v>
      </c>
      <c r="W273" t="s">
        <v>955</v>
      </c>
      <c r="X273" t="s">
        <v>232</v>
      </c>
      <c r="Y273" t="s">
        <v>240</v>
      </c>
      <c r="Z273" s="53">
        <f>INDEX('[10]NY'!$X$3:$X615,MATCH(AG273,'[10]NY'!$AE$3:$AE$334,0),1)</f>
        <v>0</v>
      </c>
      <c r="AA273" t="s">
        <v>274</v>
      </c>
      <c r="AC273" t="s">
        <v>252</v>
      </c>
      <c r="AD273">
        <v>461</v>
      </c>
      <c r="AF273" t="str">
        <f t="shared" si="20"/>
        <v>55786CT02</v>
      </c>
      <c r="AG273" t="str">
        <f>'[9]NY0604-GDMReport'!W284</f>
        <v>55786CT02</v>
      </c>
      <c r="AH273">
        <f t="shared" si="21"/>
        <v>0</v>
      </c>
      <c r="AL273">
        <f t="shared" si="22"/>
        <v>607</v>
      </c>
      <c r="AM273" s="40">
        <f t="shared" si="23"/>
        <v>0.02</v>
      </c>
      <c r="AN273" s="32">
        <f t="shared" si="24"/>
        <v>6187.635</v>
      </c>
    </row>
    <row r="274" spans="1:40" ht="12.75">
      <c r="A274" t="s">
        <v>182</v>
      </c>
      <c r="B274" t="s">
        <v>956</v>
      </c>
      <c r="C274">
        <v>55787</v>
      </c>
      <c r="D274" t="s">
        <v>291</v>
      </c>
      <c r="F274">
        <v>9.33</v>
      </c>
      <c r="G274">
        <v>367</v>
      </c>
      <c r="I274">
        <v>0.025</v>
      </c>
      <c r="J274">
        <v>0.035</v>
      </c>
      <c r="S274">
        <v>3686.213</v>
      </c>
      <c r="T274" t="s">
        <v>784</v>
      </c>
      <c r="U274" t="s">
        <v>245</v>
      </c>
      <c r="V274" t="s">
        <v>469</v>
      </c>
      <c r="W274" t="s">
        <v>957</v>
      </c>
      <c r="X274" t="s">
        <v>232</v>
      </c>
      <c r="Y274" t="s">
        <v>240</v>
      </c>
      <c r="Z274" s="53">
        <f>INDEX('[10]NY'!$X$3:$X616,MATCH(AG274,'[10]NY'!$AE$3:$AE$334,0),1)</f>
        <v>0</v>
      </c>
      <c r="AA274" t="s">
        <v>271</v>
      </c>
      <c r="AC274" t="s">
        <v>252</v>
      </c>
      <c r="AD274">
        <v>461</v>
      </c>
      <c r="AF274" t="str">
        <f t="shared" si="20"/>
        <v>55787CT01</v>
      </c>
      <c r="AG274" t="str">
        <f>'[9]NY0604-GDMReport'!W285</f>
        <v>55787CT01</v>
      </c>
      <c r="AH274">
        <f t="shared" si="21"/>
        <v>0</v>
      </c>
      <c r="AL274">
        <f t="shared" si="22"/>
        <v>367</v>
      </c>
      <c r="AM274" s="40">
        <f t="shared" si="23"/>
        <v>0.035</v>
      </c>
      <c r="AN274" s="32">
        <f t="shared" si="24"/>
        <v>3686.213</v>
      </c>
    </row>
    <row r="275" spans="1:40" ht="12.75">
      <c r="A275" t="s">
        <v>182</v>
      </c>
      <c r="B275" t="s">
        <v>956</v>
      </c>
      <c r="C275">
        <v>55787</v>
      </c>
      <c r="D275" t="s">
        <v>293</v>
      </c>
      <c r="F275">
        <v>8.98</v>
      </c>
      <c r="G275">
        <v>351</v>
      </c>
      <c r="I275">
        <v>0.027</v>
      </c>
      <c r="J275">
        <v>0.037</v>
      </c>
      <c r="S275">
        <v>3651.392</v>
      </c>
      <c r="T275" t="s">
        <v>784</v>
      </c>
      <c r="U275" t="s">
        <v>245</v>
      </c>
      <c r="V275" t="s">
        <v>469</v>
      </c>
      <c r="W275" t="s">
        <v>957</v>
      </c>
      <c r="X275" t="s">
        <v>232</v>
      </c>
      <c r="Y275" t="s">
        <v>240</v>
      </c>
      <c r="Z275" s="53">
        <f>INDEX('[10]NY'!$X$3:$X617,MATCH(AG275,'[10]NY'!$AE$3:$AE$334,0),1)</f>
        <v>0</v>
      </c>
      <c r="AA275" t="s">
        <v>271</v>
      </c>
      <c r="AC275" t="s">
        <v>252</v>
      </c>
      <c r="AD275">
        <v>461</v>
      </c>
      <c r="AF275" t="str">
        <f t="shared" si="20"/>
        <v>55787CT02</v>
      </c>
      <c r="AG275" t="str">
        <f>'[9]NY0604-GDMReport'!W286</f>
        <v>55787CT02</v>
      </c>
      <c r="AH275">
        <f t="shared" si="21"/>
        <v>0</v>
      </c>
      <c r="AL275">
        <f t="shared" si="22"/>
        <v>351</v>
      </c>
      <c r="AM275" s="40">
        <f t="shared" si="23"/>
        <v>0.037</v>
      </c>
      <c r="AN275" s="32">
        <f t="shared" si="24"/>
        <v>3651.392</v>
      </c>
    </row>
    <row r="276" spans="1:40" ht="12.75">
      <c r="A276" t="s">
        <v>182</v>
      </c>
      <c r="B276" t="s">
        <v>958</v>
      </c>
      <c r="C276">
        <v>56188</v>
      </c>
      <c r="D276">
        <v>1</v>
      </c>
      <c r="F276">
        <v>24</v>
      </c>
      <c r="G276">
        <v>1170</v>
      </c>
      <c r="I276">
        <v>0.011</v>
      </c>
      <c r="J276">
        <v>0.058</v>
      </c>
      <c r="S276">
        <v>10540.9</v>
      </c>
      <c r="T276" t="s">
        <v>784</v>
      </c>
      <c r="U276" t="s">
        <v>891</v>
      </c>
      <c r="W276" t="s">
        <v>959</v>
      </c>
      <c r="X276" t="s">
        <v>960</v>
      </c>
      <c r="Y276" t="s">
        <v>251</v>
      </c>
      <c r="Z276" s="53">
        <v>0</v>
      </c>
      <c r="AA276" t="s">
        <v>274</v>
      </c>
      <c r="AB276" t="s">
        <v>271</v>
      </c>
      <c r="AC276" t="s">
        <v>961</v>
      </c>
      <c r="AD276">
        <v>644.2</v>
      </c>
      <c r="AF276" t="str">
        <f t="shared" si="20"/>
        <v>561881</v>
      </c>
      <c r="AG276" t="str">
        <f>'[9]NY0604-GDMReport'!W287</f>
        <v>561881</v>
      </c>
      <c r="AH276">
        <f t="shared" si="21"/>
        <v>0</v>
      </c>
      <c r="AL276">
        <f t="shared" si="22"/>
        <v>1170</v>
      </c>
      <c r="AM276" s="40">
        <f t="shared" si="23"/>
        <v>0.058</v>
      </c>
      <c r="AN276" s="32">
        <f t="shared" si="24"/>
        <v>10540.9</v>
      </c>
    </row>
    <row r="277" spans="1:40" ht="12.75">
      <c r="A277" t="s">
        <v>182</v>
      </c>
      <c r="B277" t="s">
        <v>962</v>
      </c>
      <c r="C277">
        <v>2517</v>
      </c>
      <c r="D277">
        <v>3</v>
      </c>
      <c r="F277">
        <v>24</v>
      </c>
      <c r="G277">
        <v>3365</v>
      </c>
      <c r="I277">
        <v>0.142</v>
      </c>
      <c r="J277">
        <v>1.858</v>
      </c>
      <c r="S277">
        <v>26117.9</v>
      </c>
      <c r="T277" t="s">
        <v>784</v>
      </c>
      <c r="U277" t="s">
        <v>245</v>
      </c>
      <c r="V277" t="s">
        <v>469</v>
      </c>
      <c r="W277" t="s">
        <v>806</v>
      </c>
      <c r="X277" t="s">
        <v>232</v>
      </c>
      <c r="Y277" t="s">
        <v>261</v>
      </c>
      <c r="Z277" s="53" t="str">
        <f>INDEX('[10]NY'!$X$3:$X619,MATCH(AG277,'[10]NY'!$AE$3:$AE$334,0),1)</f>
        <v>NCBL</v>
      </c>
      <c r="AA277" t="s">
        <v>241</v>
      </c>
      <c r="AB277" t="s">
        <v>274</v>
      </c>
      <c r="AC277" t="s">
        <v>288</v>
      </c>
      <c r="AD277">
        <v>1889</v>
      </c>
      <c r="AF277" t="str">
        <f t="shared" si="20"/>
        <v>25173</v>
      </c>
      <c r="AG277" t="str">
        <f>'[9]NY0604-GDMReport'!W288</f>
        <v>25173</v>
      </c>
      <c r="AH277">
        <f t="shared" si="21"/>
        <v>0</v>
      </c>
      <c r="AI277">
        <v>3508</v>
      </c>
      <c r="AJ277">
        <v>2.65</v>
      </c>
      <c r="AK277">
        <v>31781.5</v>
      </c>
      <c r="AL277">
        <f t="shared" si="22"/>
        <v>-143</v>
      </c>
      <c r="AM277" s="40">
        <f t="shared" si="23"/>
        <v>-0.7919999999999998</v>
      </c>
      <c r="AN277" s="32">
        <f t="shared" si="24"/>
        <v>-5663.5999999999985</v>
      </c>
    </row>
    <row r="278" spans="1:40" ht="12.75">
      <c r="A278" t="s">
        <v>182</v>
      </c>
      <c r="B278" t="s">
        <v>962</v>
      </c>
      <c r="C278">
        <v>2517</v>
      </c>
      <c r="D278">
        <v>4</v>
      </c>
      <c r="F278">
        <v>24</v>
      </c>
      <c r="G278">
        <v>3492</v>
      </c>
      <c r="I278">
        <v>0.166</v>
      </c>
      <c r="J278">
        <v>2.706</v>
      </c>
      <c r="S278">
        <v>33137.6</v>
      </c>
      <c r="T278" t="s">
        <v>784</v>
      </c>
      <c r="U278" t="s">
        <v>245</v>
      </c>
      <c r="V278" t="s">
        <v>469</v>
      </c>
      <c r="W278" t="s">
        <v>806</v>
      </c>
      <c r="X278" t="s">
        <v>232</v>
      </c>
      <c r="Y278" t="s">
        <v>261</v>
      </c>
      <c r="Z278" s="53" t="str">
        <f>INDEX('[10]NY'!$X$3:$X620,MATCH(AG278,'[10]NY'!$AE$3:$AE$334,0),1)</f>
        <v>NCBL</v>
      </c>
      <c r="AA278" t="s">
        <v>241</v>
      </c>
      <c r="AB278" t="s">
        <v>274</v>
      </c>
      <c r="AC278" t="s">
        <v>288</v>
      </c>
      <c r="AD278">
        <v>1889</v>
      </c>
      <c r="AF278" t="str">
        <f t="shared" si="20"/>
        <v>25174</v>
      </c>
      <c r="AG278" t="str">
        <f>'[9]NY0604-GDMReport'!W289</f>
        <v>25174</v>
      </c>
      <c r="AH278">
        <f t="shared" si="21"/>
        <v>0</v>
      </c>
      <c r="AI278">
        <v>3707</v>
      </c>
      <c r="AJ278">
        <v>2.066</v>
      </c>
      <c r="AK278">
        <v>36787.9</v>
      </c>
      <c r="AL278">
        <f t="shared" si="22"/>
        <v>-215</v>
      </c>
      <c r="AM278" s="40">
        <f t="shared" si="23"/>
        <v>0.6400000000000001</v>
      </c>
      <c r="AN278" s="32">
        <f t="shared" si="24"/>
        <v>-3650.300000000003</v>
      </c>
    </row>
    <row r="279" spans="1:40" ht="12.75">
      <c r="A279" t="s">
        <v>182</v>
      </c>
      <c r="B279" t="s">
        <v>962</v>
      </c>
      <c r="C279">
        <v>2517</v>
      </c>
      <c r="D279" t="s">
        <v>827</v>
      </c>
      <c r="F279">
        <v>0</v>
      </c>
      <c r="T279" t="s">
        <v>784</v>
      </c>
      <c r="U279" t="s">
        <v>245</v>
      </c>
      <c r="V279" t="s">
        <v>469</v>
      </c>
      <c r="W279" t="s">
        <v>806</v>
      </c>
      <c r="X279" t="s">
        <v>232</v>
      </c>
      <c r="Y279" t="s">
        <v>240</v>
      </c>
      <c r="Z279" s="53">
        <f>INDEX('[10]NY'!$X$3:$X621,MATCH(AG279,'[10]NY'!$AE$3:$AE$334,0),1)</f>
        <v>0</v>
      </c>
      <c r="AA279" t="s">
        <v>258</v>
      </c>
      <c r="AD279">
        <v>266</v>
      </c>
      <c r="AF279" t="str">
        <f t="shared" si="20"/>
        <v>2517UGT001</v>
      </c>
      <c r="AG279" t="str">
        <f>'[9]NY0604-GDMReport'!W290</f>
        <v>2517UGT001</v>
      </c>
      <c r="AH279">
        <f t="shared" si="21"/>
        <v>0</v>
      </c>
      <c r="AL279">
        <f t="shared" si="22"/>
        <v>0</v>
      </c>
      <c r="AM279" s="40">
        <f t="shared" si="23"/>
        <v>0</v>
      </c>
      <c r="AN279" s="32">
        <f t="shared" si="24"/>
        <v>0</v>
      </c>
    </row>
    <row r="280" spans="1:40" ht="12.75">
      <c r="A280" t="s">
        <v>182</v>
      </c>
      <c r="B280" t="s">
        <v>962</v>
      </c>
      <c r="C280">
        <v>2517</v>
      </c>
      <c r="D280" t="s">
        <v>963</v>
      </c>
      <c r="F280">
        <v>14.25</v>
      </c>
      <c r="G280">
        <v>554</v>
      </c>
      <c r="I280">
        <v>0.012</v>
      </c>
      <c r="J280">
        <v>0.023</v>
      </c>
      <c r="S280">
        <v>5636.725</v>
      </c>
      <c r="T280" t="s">
        <v>784</v>
      </c>
      <c r="U280" t="s">
        <v>245</v>
      </c>
      <c r="V280" t="s">
        <v>469</v>
      </c>
      <c r="W280" t="s">
        <v>806</v>
      </c>
      <c r="X280" t="s">
        <v>232</v>
      </c>
      <c r="Y280" t="s">
        <v>240</v>
      </c>
      <c r="Z280" s="53">
        <f>INDEX('[10]NY'!$X$3:$X622,MATCH(AG280,'[10]NY'!$AE$3:$AE$334,0),1)</f>
        <v>0</v>
      </c>
      <c r="AA280" t="s">
        <v>274</v>
      </c>
      <c r="AB280" t="s">
        <v>258</v>
      </c>
      <c r="AC280" t="s">
        <v>252</v>
      </c>
      <c r="AD280">
        <v>457</v>
      </c>
      <c r="AF280" t="str">
        <f t="shared" si="20"/>
        <v>2517UGT002</v>
      </c>
      <c r="AG280" t="str">
        <f>'[9]NY0604-GDMReport'!W291</f>
        <v>2517UGT002</v>
      </c>
      <c r="AH280">
        <f t="shared" si="21"/>
        <v>0</v>
      </c>
      <c r="AL280">
        <f t="shared" si="22"/>
        <v>554</v>
      </c>
      <c r="AM280" s="40">
        <f t="shared" si="23"/>
        <v>0.023</v>
      </c>
      <c r="AN280" s="32">
        <f t="shared" si="24"/>
        <v>5636.725</v>
      </c>
    </row>
    <row r="281" spans="1:40" ht="12.75">
      <c r="A281" t="s">
        <v>182</v>
      </c>
      <c r="B281" t="s">
        <v>962</v>
      </c>
      <c r="C281">
        <v>2517</v>
      </c>
      <c r="D281" t="s">
        <v>964</v>
      </c>
      <c r="F281">
        <v>14.25</v>
      </c>
      <c r="G281">
        <v>574</v>
      </c>
      <c r="I281">
        <v>0.01</v>
      </c>
      <c r="J281">
        <v>0.023</v>
      </c>
      <c r="S281">
        <v>5771.5</v>
      </c>
      <c r="T281" t="s">
        <v>784</v>
      </c>
      <c r="U281" t="s">
        <v>245</v>
      </c>
      <c r="V281" t="s">
        <v>469</v>
      </c>
      <c r="W281" t="s">
        <v>806</v>
      </c>
      <c r="X281" t="s">
        <v>232</v>
      </c>
      <c r="Y281" t="s">
        <v>240</v>
      </c>
      <c r="Z281" s="53">
        <f>INDEX('[10]NY'!$X$3:$X623,MATCH(AG281,'[10]NY'!$AE$3:$AE$334,0),1)</f>
        <v>0</v>
      </c>
      <c r="AA281" t="s">
        <v>274</v>
      </c>
      <c r="AB281" t="s">
        <v>258</v>
      </c>
      <c r="AC281" t="s">
        <v>252</v>
      </c>
      <c r="AD281">
        <v>457</v>
      </c>
      <c r="AF281" t="str">
        <f t="shared" si="20"/>
        <v>2517UGT003</v>
      </c>
      <c r="AG281" t="str">
        <f>'[9]NY0604-GDMReport'!W292</f>
        <v>2517UGT003</v>
      </c>
      <c r="AH281">
        <f t="shared" si="21"/>
        <v>0</v>
      </c>
      <c r="AL281">
        <f t="shared" si="22"/>
        <v>574</v>
      </c>
      <c r="AM281" s="40">
        <f t="shared" si="23"/>
        <v>0.023</v>
      </c>
      <c r="AN281" s="32">
        <f t="shared" si="24"/>
        <v>5771.5</v>
      </c>
    </row>
    <row r="282" spans="1:40" ht="12.75">
      <c r="A282" t="s">
        <v>182</v>
      </c>
      <c r="B282" t="s">
        <v>965</v>
      </c>
      <c r="C282">
        <v>8053</v>
      </c>
      <c r="D282" t="s">
        <v>966</v>
      </c>
      <c r="F282">
        <v>12.2</v>
      </c>
      <c r="G282">
        <v>588</v>
      </c>
      <c r="I282">
        <v>0.01</v>
      </c>
      <c r="J282">
        <v>0.02</v>
      </c>
      <c r="S282">
        <v>5567.62</v>
      </c>
      <c r="T282" t="s">
        <v>702</v>
      </c>
      <c r="U282" t="s">
        <v>245</v>
      </c>
      <c r="V282" t="s">
        <v>469</v>
      </c>
      <c r="W282" t="s">
        <v>644</v>
      </c>
      <c r="X282" t="s">
        <v>232</v>
      </c>
      <c r="Y282" t="s">
        <v>240</v>
      </c>
      <c r="Z282" s="53">
        <f>INDEX('[10]NY'!$X$3:$X624,MATCH(AG282,'[10]NY'!$AE$3:$AE$334,0),1)</f>
        <v>0</v>
      </c>
      <c r="AA282" t="s">
        <v>274</v>
      </c>
      <c r="AC282" t="s">
        <v>645</v>
      </c>
      <c r="AD282">
        <v>420</v>
      </c>
      <c r="AF282" t="str">
        <f t="shared" si="20"/>
        <v>8053PT01</v>
      </c>
      <c r="AG282" t="str">
        <f>'[9]NY0604-GDMReport'!W293</f>
        <v>8053PT01</v>
      </c>
      <c r="AH282">
        <f t="shared" si="21"/>
        <v>0</v>
      </c>
      <c r="AL282">
        <f t="shared" si="22"/>
        <v>588</v>
      </c>
      <c r="AM282" s="40">
        <f t="shared" si="23"/>
        <v>0.02</v>
      </c>
      <c r="AN282" s="32">
        <f t="shared" si="24"/>
        <v>5567.62</v>
      </c>
    </row>
    <row r="283" spans="1:40" ht="12.75">
      <c r="A283" t="s">
        <v>182</v>
      </c>
      <c r="B283" t="s">
        <v>967</v>
      </c>
      <c r="C283">
        <v>54425</v>
      </c>
      <c r="D283">
        <v>1</v>
      </c>
      <c r="F283">
        <v>24</v>
      </c>
      <c r="G283">
        <v>723</v>
      </c>
      <c r="I283">
        <v>0.062</v>
      </c>
      <c r="J283">
        <v>0.215</v>
      </c>
      <c r="S283">
        <v>7035.3</v>
      </c>
      <c r="T283" t="s">
        <v>789</v>
      </c>
      <c r="U283" t="s">
        <v>230</v>
      </c>
      <c r="V283" t="s">
        <v>483</v>
      </c>
      <c r="W283" t="s">
        <v>968</v>
      </c>
      <c r="X283" t="s">
        <v>232</v>
      </c>
      <c r="Y283" t="s">
        <v>251</v>
      </c>
      <c r="Z283" s="53">
        <f>INDEX('[10]NY'!$X$3:$X625,MATCH(AG283,'[10]NY'!$AE$3:$AE$334,0),1)</f>
        <v>0</v>
      </c>
      <c r="AA283" t="s">
        <v>274</v>
      </c>
      <c r="AC283" t="s">
        <v>242</v>
      </c>
      <c r="AD283">
        <v>809</v>
      </c>
      <c r="AF283" t="str">
        <f t="shared" si="20"/>
        <v>544251</v>
      </c>
      <c r="AG283" t="str">
        <f>'[9]NY0604-GDMReport'!W294</f>
        <v>544251</v>
      </c>
      <c r="AH283">
        <f t="shared" si="21"/>
        <v>0</v>
      </c>
      <c r="AI283">
        <v>646</v>
      </c>
      <c r="AJ283">
        <v>0.203</v>
      </c>
      <c r="AK283">
        <v>6141.615</v>
      </c>
      <c r="AL283">
        <f t="shared" si="22"/>
        <v>77</v>
      </c>
      <c r="AM283" s="40">
        <f t="shared" si="23"/>
        <v>0.011999999999999983</v>
      </c>
      <c r="AN283" s="32">
        <f t="shared" si="24"/>
        <v>893.6850000000004</v>
      </c>
    </row>
    <row r="284" spans="1:40" ht="12.75">
      <c r="A284" t="s">
        <v>182</v>
      </c>
      <c r="B284" t="s">
        <v>967</v>
      </c>
      <c r="C284">
        <v>54425</v>
      </c>
      <c r="D284">
        <v>2</v>
      </c>
      <c r="F284">
        <v>0</v>
      </c>
      <c r="T284" t="s">
        <v>789</v>
      </c>
      <c r="U284" t="s">
        <v>230</v>
      </c>
      <c r="V284" t="s">
        <v>483</v>
      </c>
      <c r="W284" t="s">
        <v>968</v>
      </c>
      <c r="X284" t="s">
        <v>232</v>
      </c>
      <c r="Y284" t="s">
        <v>251</v>
      </c>
      <c r="Z284" s="53">
        <f>INDEX('[10]NY'!$X$3:$X626,MATCH(AG284,'[10]NY'!$AE$3:$AE$334,0),1)</f>
        <v>0</v>
      </c>
      <c r="AA284" t="s">
        <v>274</v>
      </c>
      <c r="AC284" t="s">
        <v>242</v>
      </c>
      <c r="AD284">
        <v>809</v>
      </c>
      <c r="AF284" t="str">
        <f t="shared" si="20"/>
        <v>544252</v>
      </c>
      <c r="AG284" t="str">
        <f>'[9]NY0604-GDMReport'!W295</f>
        <v>544252</v>
      </c>
      <c r="AH284">
        <f t="shared" si="21"/>
        <v>0</v>
      </c>
      <c r="AL284">
        <f t="shared" si="22"/>
        <v>0</v>
      </c>
      <c r="AM284" s="40">
        <f t="shared" si="23"/>
        <v>0</v>
      </c>
      <c r="AN284" s="32">
        <f t="shared" si="24"/>
        <v>0</v>
      </c>
    </row>
    <row r="285" spans="1:40" ht="12.75">
      <c r="A285" t="s">
        <v>182</v>
      </c>
      <c r="B285" t="s">
        <v>969</v>
      </c>
      <c r="C285">
        <v>2500</v>
      </c>
      <c r="D285">
        <v>10</v>
      </c>
      <c r="F285">
        <v>24</v>
      </c>
      <c r="G285">
        <v>6219</v>
      </c>
      <c r="I285">
        <v>0.09</v>
      </c>
      <c r="J285">
        <v>2.786</v>
      </c>
      <c r="S285">
        <v>66247.8</v>
      </c>
      <c r="T285" t="s">
        <v>708</v>
      </c>
      <c r="U285" t="s">
        <v>245</v>
      </c>
      <c r="V285" t="s">
        <v>469</v>
      </c>
      <c r="W285" t="s">
        <v>970</v>
      </c>
      <c r="X285" t="s">
        <v>232</v>
      </c>
      <c r="Y285" t="s">
        <v>261</v>
      </c>
      <c r="Z285" s="53" t="str">
        <f>INDEX('[10]NY'!$X$3:$X627,MATCH(AG285,'[10]NY'!$AE$3:$AE$334,0),1)</f>
        <v>NCBL</v>
      </c>
      <c r="AA285" t="s">
        <v>274</v>
      </c>
      <c r="AB285" t="s">
        <v>241</v>
      </c>
      <c r="AC285" t="s">
        <v>288</v>
      </c>
      <c r="AD285">
        <v>4204</v>
      </c>
      <c r="AF285" t="str">
        <f t="shared" si="20"/>
        <v>250010</v>
      </c>
      <c r="AG285" t="str">
        <f>'[9]NY0604-GDMReport'!W296</f>
        <v>250010</v>
      </c>
      <c r="AH285">
        <f t="shared" si="21"/>
        <v>0</v>
      </c>
      <c r="AL285">
        <f t="shared" si="22"/>
        <v>6219</v>
      </c>
      <c r="AM285" s="40">
        <f t="shared" si="23"/>
        <v>2.786</v>
      </c>
      <c r="AN285" s="32">
        <f t="shared" si="24"/>
        <v>66247.8</v>
      </c>
    </row>
    <row r="286" spans="1:40" ht="12.75">
      <c r="A286" t="s">
        <v>182</v>
      </c>
      <c r="B286" t="s">
        <v>969</v>
      </c>
      <c r="C286">
        <v>2500</v>
      </c>
      <c r="D286">
        <v>20</v>
      </c>
      <c r="F286">
        <v>24</v>
      </c>
      <c r="G286">
        <v>8007</v>
      </c>
      <c r="I286">
        <v>0.11</v>
      </c>
      <c r="J286">
        <v>4.472</v>
      </c>
      <c r="S286">
        <v>80851.3</v>
      </c>
      <c r="T286" t="s">
        <v>708</v>
      </c>
      <c r="U286" t="s">
        <v>245</v>
      </c>
      <c r="V286" t="s">
        <v>469</v>
      </c>
      <c r="W286" t="s">
        <v>970</v>
      </c>
      <c r="X286" t="s">
        <v>232</v>
      </c>
      <c r="Y286" t="s">
        <v>261</v>
      </c>
      <c r="Z286" s="53" t="str">
        <f>INDEX('[10]NY'!$X$3:$X628,MATCH(AG286,'[10]NY'!$AE$3:$AE$334,0),1)</f>
        <v>NCBL</v>
      </c>
      <c r="AA286" t="s">
        <v>241</v>
      </c>
      <c r="AB286" t="s">
        <v>274</v>
      </c>
      <c r="AC286" t="s">
        <v>288</v>
      </c>
      <c r="AD286">
        <v>4171</v>
      </c>
      <c r="AF286" t="str">
        <f t="shared" si="20"/>
        <v>250020</v>
      </c>
      <c r="AG286" t="str">
        <f>'[9]NY0604-GDMReport'!W297</f>
        <v>250020</v>
      </c>
      <c r="AH286">
        <f t="shared" si="21"/>
        <v>0</v>
      </c>
      <c r="AI286">
        <v>5806</v>
      </c>
      <c r="AJ286">
        <v>2.633</v>
      </c>
      <c r="AK286">
        <v>69207.6</v>
      </c>
      <c r="AL286">
        <f t="shared" si="22"/>
        <v>2201</v>
      </c>
      <c r="AM286" s="40">
        <f t="shared" si="23"/>
        <v>1.8390000000000004</v>
      </c>
      <c r="AN286" s="32">
        <f t="shared" si="24"/>
        <v>11643.699999999997</v>
      </c>
    </row>
    <row r="287" spans="1:40" ht="12.75">
      <c r="A287" t="s">
        <v>182</v>
      </c>
      <c r="B287" t="s">
        <v>969</v>
      </c>
      <c r="C287">
        <v>2500</v>
      </c>
      <c r="D287">
        <v>30</v>
      </c>
      <c r="F287">
        <v>24</v>
      </c>
      <c r="G287">
        <v>15344</v>
      </c>
      <c r="I287">
        <v>0.145</v>
      </c>
      <c r="J287">
        <v>10.066</v>
      </c>
      <c r="S287">
        <v>156362.8</v>
      </c>
      <c r="T287" t="s">
        <v>708</v>
      </c>
      <c r="U287" t="s">
        <v>245</v>
      </c>
      <c r="V287" t="s">
        <v>469</v>
      </c>
      <c r="W287" t="s">
        <v>970</v>
      </c>
      <c r="X287" t="s">
        <v>232</v>
      </c>
      <c r="Y287" t="s">
        <v>261</v>
      </c>
      <c r="Z287" s="53" t="str">
        <f>INDEX('[10]NY'!$X$3:$X629,MATCH(AG287,'[10]NY'!$AE$3:$AE$334,0),1)</f>
        <v>NCBL</v>
      </c>
      <c r="AA287" t="s">
        <v>241</v>
      </c>
      <c r="AB287" t="s">
        <v>274</v>
      </c>
      <c r="AD287">
        <v>9379</v>
      </c>
      <c r="AF287" t="str">
        <f t="shared" si="20"/>
        <v>250030</v>
      </c>
      <c r="AG287" t="str">
        <f>'[9]NY0604-GDMReport'!W298</f>
        <v>250030</v>
      </c>
      <c r="AH287">
        <f t="shared" si="21"/>
        <v>0</v>
      </c>
      <c r="AI287">
        <v>4198</v>
      </c>
      <c r="AJ287">
        <v>5.644</v>
      </c>
      <c r="AK287">
        <v>55144</v>
      </c>
      <c r="AL287">
        <f t="shared" si="22"/>
        <v>11146</v>
      </c>
      <c r="AM287" s="40">
        <f t="shared" si="23"/>
        <v>4.422000000000001</v>
      </c>
      <c r="AN287" s="32">
        <f t="shared" si="24"/>
        <v>101218.79999999999</v>
      </c>
    </row>
    <row r="288" spans="1:40" ht="12.75">
      <c r="A288" t="s">
        <v>182</v>
      </c>
      <c r="B288" t="s">
        <v>969</v>
      </c>
      <c r="C288">
        <v>2500</v>
      </c>
      <c r="D288" t="s">
        <v>971</v>
      </c>
      <c r="E288" t="s">
        <v>273</v>
      </c>
      <c r="F288">
        <v>11.75</v>
      </c>
      <c r="H288">
        <v>2057</v>
      </c>
      <c r="I288">
        <v>0.247</v>
      </c>
      <c r="J288">
        <v>0.446</v>
      </c>
      <c r="S288">
        <v>3552.575</v>
      </c>
      <c r="T288" t="s">
        <v>708</v>
      </c>
      <c r="U288" t="s">
        <v>245</v>
      </c>
      <c r="V288" t="s">
        <v>469</v>
      </c>
      <c r="W288" t="s">
        <v>972</v>
      </c>
      <c r="X288" t="s">
        <v>232</v>
      </c>
      <c r="Y288" t="s">
        <v>287</v>
      </c>
      <c r="Z288" s="53" t="str">
        <f>INDEX('[10]NY'!$X$3:$X630,MATCH(AG288,'[10]NY'!$AE$3:$AE$334,0),1)</f>
        <v>LFB</v>
      </c>
      <c r="AA288" t="s">
        <v>241</v>
      </c>
      <c r="AB288" t="s">
        <v>274</v>
      </c>
      <c r="AD288">
        <v>424</v>
      </c>
      <c r="AF288" t="str">
        <f t="shared" si="20"/>
        <v>2500BLR001</v>
      </c>
      <c r="AG288" t="str">
        <f>'[9]NY0604-GDMReport'!W299</f>
        <v>2500BLR001</v>
      </c>
      <c r="AH288">
        <f t="shared" si="21"/>
        <v>0</v>
      </c>
      <c r="AL288">
        <f t="shared" si="22"/>
        <v>0</v>
      </c>
      <c r="AM288" s="40">
        <f t="shared" si="23"/>
        <v>0.446</v>
      </c>
      <c r="AN288" s="32">
        <f t="shared" si="24"/>
        <v>3552.575</v>
      </c>
    </row>
    <row r="289" spans="1:40" ht="12.75">
      <c r="A289" t="s">
        <v>182</v>
      </c>
      <c r="B289" t="s">
        <v>969</v>
      </c>
      <c r="C289">
        <v>2500</v>
      </c>
      <c r="D289" t="s">
        <v>973</v>
      </c>
      <c r="E289" t="s">
        <v>657</v>
      </c>
      <c r="F289">
        <v>0</v>
      </c>
      <c r="T289" t="s">
        <v>708</v>
      </c>
      <c r="U289" t="s">
        <v>245</v>
      </c>
      <c r="V289" t="s">
        <v>469</v>
      </c>
      <c r="W289" t="s">
        <v>972</v>
      </c>
      <c r="X289" t="s">
        <v>232</v>
      </c>
      <c r="Y289" t="s">
        <v>287</v>
      </c>
      <c r="Z289" s="53" t="str">
        <f>INDEX('[10]NY'!$X$3:$X631,MATCH(AG289,'[10]NY'!$AE$3:$AE$334,0),1)</f>
        <v>NCBL</v>
      </c>
      <c r="AA289" t="s">
        <v>241</v>
      </c>
      <c r="AB289" t="s">
        <v>274</v>
      </c>
      <c r="AD289">
        <v>424</v>
      </c>
      <c r="AF289" t="str">
        <f t="shared" si="20"/>
        <v>2500BLR002</v>
      </c>
      <c r="AG289" t="str">
        <f>'[9]NY0604-GDMReport'!W300</f>
        <v>2500BLR002</v>
      </c>
      <c r="AH289">
        <f t="shared" si="21"/>
        <v>0</v>
      </c>
      <c r="AL289">
        <f t="shared" si="22"/>
        <v>0</v>
      </c>
      <c r="AM289" s="40">
        <f t="shared" si="23"/>
        <v>0</v>
      </c>
      <c r="AN289" s="32">
        <f t="shared" si="24"/>
        <v>0</v>
      </c>
    </row>
    <row r="290" spans="1:40" ht="12.75">
      <c r="A290" t="s">
        <v>182</v>
      </c>
      <c r="B290" t="s">
        <v>969</v>
      </c>
      <c r="C290">
        <v>2500</v>
      </c>
      <c r="D290" t="s">
        <v>974</v>
      </c>
      <c r="E290" t="s">
        <v>273</v>
      </c>
      <c r="F290">
        <v>0</v>
      </c>
      <c r="T290" t="s">
        <v>708</v>
      </c>
      <c r="U290" t="s">
        <v>245</v>
      </c>
      <c r="V290" t="s">
        <v>469</v>
      </c>
      <c r="W290" t="s">
        <v>972</v>
      </c>
      <c r="X290" t="s">
        <v>232</v>
      </c>
      <c r="Y290" t="s">
        <v>287</v>
      </c>
      <c r="Z290" s="53" t="str">
        <f>INDEX('[10]NY'!$X$3:$X632,MATCH(AG290,'[10]NY'!$AE$3:$AE$334,0),1)</f>
        <v>LFB</v>
      </c>
      <c r="AA290" t="s">
        <v>241</v>
      </c>
      <c r="AB290" t="s">
        <v>274</v>
      </c>
      <c r="AD290">
        <v>424</v>
      </c>
      <c r="AF290" t="str">
        <f t="shared" si="20"/>
        <v>2500BLR003</v>
      </c>
      <c r="AG290" t="str">
        <f>'[9]NY0604-GDMReport'!W301</f>
        <v>2500BLR003</v>
      </c>
      <c r="AH290">
        <f t="shared" si="21"/>
        <v>0</v>
      </c>
      <c r="AL290">
        <f t="shared" si="22"/>
        <v>0</v>
      </c>
      <c r="AM290" s="40">
        <f t="shared" si="23"/>
        <v>0</v>
      </c>
      <c r="AN290" s="32">
        <f t="shared" si="24"/>
        <v>0</v>
      </c>
    </row>
    <row r="291" spans="1:40" ht="12.75">
      <c r="A291" t="s">
        <v>182</v>
      </c>
      <c r="B291" t="s">
        <v>969</v>
      </c>
      <c r="C291">
        <v>2500</v>
      </c>
      <c r="D291" t="s">
        <v>975</v>
      </c>
      <c r="E291" t="s">
        <v>657</v>
      </c>
      <c r="F291">
        <v>21</v>
      </c>
      <c r="H291">
        <v>3505</v>
      </c>
      <c r="I291">
        <v>0.259</v>
      </c>
      <c r="J291">
        <v>0.406</v>
      </c>
      <c r="S291">
        <v>3118.8</v>
      </c>
      <c r="T291" t="s">
        <v>708</v>
      </c>
      <c r="U291" t="s">
        <v>245</v>
      </c>
      <c r="V291" t="s">
        <v>469</v>
      </c>
      <c r="W291" t="s">
        <v>972</v>
      </c>
      <c r="X291" t="s">
        <v>232</v>
      </c>
      <c r="Y291" t="s">
        <v>287</v>
      </c>
      <c r="Z291" s="53" t="str">
        <f>INDEX('[10]NY'!$X$3:$X633,MATCH(AG291,'[10]NY'!$AE$3:$AE$334,0),1)</f>
        <v>NCBL</v>
      </c>
      <c r="AA291" t="s">
        <v>241</v>
      </c>
      <c r="AB291" t="s">
        <v>274</v>
      </c>
      <c r="AD291">
        <v>424</v>
      </c>
      <c r="AF291" t="str">
        <f t="shared" si="20"/>
        <v>2500BLR004</v>
      </c>
      <c r="AG291" t="str">
        <f>'[9]NY0604-GDMReport'!W302</f>
        <v>2500BLR004</v>
      </c>
      <c r="AH291">
        <f t="shared" si="21"/>
        <v>0</v>
      </c>
      <c r="AJ291">
        <v>0.466</v>
      </c>
      <c r="AK291">
        <v>3431</v>
      </c>
      <c r="AL291">
        <f t="shared" si="22"/>
        <v>0</v>
      </c>
      <c r="AM291" s="40">
        <f t="shared" si="23"/>
        <v>-0.06</v>
      </c>
      <c r="AN291" s="32">
        <f t="shared" si="24"/>
        <v>-312.1999999999998</v>
      </c>
    </row>
    <row r="292" spans="1:40" ht="12.75">
      <c r="A292" t="s">
        <v>182</v>
      </c>
      <c r="B292" t="s">
        <v>969</v>
      </c>
      <c r="C292">
        <v>2500</v>
      </c>
      <c r="D292" t="s">
        <v>655</v>
      </c>
      <c r="F292">
        <v>0</v>
      </c>
      <c r="T292" t="s">
        <v>708</v>
      </c>
      <c r="U292" t="s">
        <v>245</v>
      </c>
      <c r="V292" t="s">
        <v>469</v>
      </c>
      <c r="W292" t="s">
        <v>806</v>
      </c>
      <c r="X292" t="s">
        <v>232</v>
      </c>
      <c r="Y292" t="s">
        <v>240</v>
      </c>
      <c r="Z292" s="53">
        <f>INDEX('[10]NY'!$X$3:$X634,MATCH(AG292,'[10]NY'!$AE$3:$AE$334,0),1)</f>
        <v>0</v>
      </c>
      <c r="AA292" t="s">
        <v>274</v>
      </c>
      <c r="AD292">
        <v>243</v>
      </c>
      <c r="AF292" t="str">
        <f t="shared" si="20"/>
        <v>2500CT0001</v>
      </c>
      <c r="AG292" t="str">
        <f>'[9]NY0604-GDMReport'!W303</f>
        <v>2500CT0001</v>
      </c>
      <c r="AH292">
        <f t="shared" si="21"/>
        <v>0</v>
      </c>
      <c r="AL292">
        <f t="shared" si="22"/>
        <v>0</v>
      </c>
      <c r="AM292" s="40">
        <f t="shared" si="23"/>
        <v>0</v>
      </c>
      <c r="AN292" s="32">
        <f t="shared" si="24"/>
        <v>0</v>
      </c>
    </row>
    <row r="293" spans="1:40" ht="12.75">
      <c r="A293" t="s">
        <v>182</v>
      </c>
      <c r="B293" t="s">
        <v>969</v>
      </c>
      <c r="C293">
        <v>2500</v>
      </c>
      <c r="D293" t="s">
        <v>909</v>
      </c>
      <c r="F293">
        <v>0</v>
      </c>
      <c r="T293" t="s">
        <v>708</v>
      </c>
      <c r="U293" t="s">
        <v>245</v>
      </c>
      <c r="V293" t="s">
        <v>469</v>
      </c>
      <c r="W293" t="s">
        <v>806</v>
      </c>
      <c r="X293" t="s">
        <v>232</v>
      </c>
      <c r="Y293" t="s">
        <v>240</v>
      </c>
      <c r="Z293" s="53">
        <f>INDEX('[10]NY'!$X$3:$X635,MATCH(AG293,'[10]NY'!$AE$3:$AE$334,0),1)</f>
        <v>0</v>
      </c>
      <c r="AA293" t="s">
        <v>258</v>
      </c>
      <c r="AB293" t="s">
        <v>274</v>
      </c>
      <c r="AD293">
        <v>235</v>
      </c>
      <c r="AF293" t="str">
        <f t="shared" si="20"/>
        <v>2500CT0004</v>
      </c>
      <c r="AG293" t="str">
        <f>'[9]NY0604-GDMReport'!W304</f>
        <v>2500CT0004</v>
      </c>
      <c r="AH293">
        <f t="shared" si="21"/>
        <v>0</v>
      </c>
      <c r="AL293">
        <f t="shared" si="22"/>
        <v>0</v>
      </c>
      <c r="AM293" s="40">
        <f t="shared" si="23"/>
        <v>0</v>
      </c>
      <c r="AN293" s="32">
        <f t="shared" si="24"/>
        <v>0</v>
      </c>
    </row>
    <row r="294" spans="1:40" ht="12.75">
      <c r="A294" t="s">
        <v>182</v>
      </c>
      <c r="B294" t="s">
        <v>969</v>
      </c>
      <c r="C294">
        <v>2500</v>
      </c>
      <c r="D294" t="s">
        <v>707</v>
      </c>
      <c r="F294">
        <v>0</v>
      </c>
      <c r="T294" t="s">
        <v>708</v>
      </c>
      <c r="U294" t="s">
        <v>245</v>
      </c>
      <c r="V294" t="s">
        <v>469</v>
      </c>
      <c r="W294" t="s">
        <v>806</v>
      </c>
      <c r="X294" t="s">
        <v>232</v>
      </c>
      <c r="Y294" t="s">
        <v>240</v>
      </c>
      <c r="Z294" s="53">
        <f>INDEX('[10]NY'!$X$3:$X636,MATCH(AG294,'[10]NY'!$AE$3:$AE$334,0),1)</f>
        <v>0</v>
      </c>
      <c r="AA294" t="s">
        <v>258</v>
      </c>
      <c r="AB294" t="s">
        <v>274</v>
      </c>
      <c r="AD294">
        <v>235</v>
      </c>
      <c r="AF294" t="str">
        <f t="shared" si="20"/>
        <v>2500CT0005</v>
      </c>
      <c r="AG294" t="str">
        <f>'[9]NY0604-GDMReport'!W305</f>
        <v>2500CT0005</v>
      </c>
      <c r="AH294">
        <f t="shared" si="21"/>
        <v>0</v>
      </c>
      <c r="AL294">
        <f t="shared" si="22"/>
        <v>0</v>
      </c>
      <c r="AM294" s="40">
        <f t="shared" si="23"/>
        <v>0</v>
      </c>
      <c r="AN294" s="32">
        <f t="shared" si="24"/>
        <v>0</v>
      </c>
    </row>
    <row r="295" spans="1:40" ht="12.75">
      <c r="A295" t="s">
        <v>182</v>
      </c>
      <c r="B295" t="s">
        <v>969</v>
      </c>
      <c r="C295">
        <v>2500</v>
      </c>
      <c r="D295" t="s">
        <v>976</v>
      </c>
      <c r="F295">
        <v>4</v>
      </c>
      <c r="G295">
        <v>51</v>
      </c>
      <c r="I295">
        <v>0.3</v>
      </c>
      <c r="J295">
        <v>0.126</v>
      </c>
      <c r="S295">
        <v>841.5</v>
      </c>
      <c r="T295" t="s">
        <v>708</v>
      </c>
      <c r="U295" t="s">
        <v>245</v>
      </c>
      <c r="V295" t="s">
        <v>469</v>
      </c>
      <c r="W295" t="s">
        <v>806</v>
      </c>
      <c r="X295" t="s">
        <v>232</v>
      </c>
      <c r="Y295" t="s">
        <v>240</v>
      </c>
      <c r="Z295" s="53">
        <f>INDEX('[10]NY'!$X$3:$X637,MATCH(AG295,'[10]NY'!$AE$3:$AE$334,0),1)</f>
        <v>0</v>
      </c>
      <c r="AA295" t="s">
        <v>258</v>
      </c>
      <c r="AB295" t="s">
        <v>274</v>
      </c>
      <c r="AD295">
        <v>240</v>
      </c>
      <c r="AF295" t="str">
        <f t="shared" si="20"/>
        <v>2500CT0006</v>
      </c>
      <c r="AG295" t="str">
        <f>'[9]NY0604-GDMReport'!W306</f>
        <v>2500CT0006</v>
      </c>
      <c r="AH295">
        <f t="shared" si="21"/>
        <v>0</v>
      </c>
      <c r="AL295">
        <f t="shared" si="22"/>
        <v>51</v>
      </c>
      <c r="AM295" s="40">
        <f t="shared" si="23"/>
        <v>0.126</v>
      </c>
      <c r="AN295" s="32">
        <f t="shared" si="24"/>
        <v>841.5</v>
      </c>
    </row>
    <row r="296" spans="1:40" ht="12.75">
      <c r="A296" t="s">
        <v>182</v>
      </c>
      <c r="B296" t="s">
        <v>969</v>
      </c>
      <c r="C296">
        <v>2500</v>
      </c>
      <c r="D296" t="s">
        <v>710</v>
      </c>
      <c r="F296">
        <v>0</v>
      </c>
      <c r="T296" t="s">
        <v>708</v>
      </c>
      <c r="U296" t="s">
        <v>245</v>
      </c>
      <c r="V296" t="s">
        <v>469</v>
      </c>
      <c r="W296" t="s">
        <v>806</v>
      </c>
      <c r="X296" t="s">
        <v>232</v>
      </c>
      <c r="Y296" t="s">
        <v>240</v>
      </c>
      <c r="Z296" s="53">
        <f>INDEX('[10]NY'!$X$3:$X638,MATCH(AG296,'[10]NY'!$AE$3:$AE$334,0),1)</f>
        <v>0</v>
      </c>
      <c r="AA296" t="s">
        <v>258</v>
      </c>
      <c r="AB296" t="s">
        <v>274</v>
      </c>
      <c r="AD296">
        <v>240</v>
      </c>
      <c r="AF296" t="str">
        <f t="shared" si="20"/>
        <v>2500CT0007</v>
      </c>
      <c r="AG296" t="str">
        <f>'[9]NY0604-GDMReport'!W307</f>
        <v>2500CT0007</v>
      </c>
      <c r="AH296">
        <f t="shared" si="21"/>
        <v>0</v>
      </c>
      <c r="AL296">
        <f t="shared" si="22"/>
        <v>0</v>
      </c>
      <c r="AM296" s="40">
        <f t="shared" si="23"/>
        <v>0</v>
      </c>
      <c r="AN296" s="32">
        <f t="shared" si="24"/>
        <v>0</v>
      </c>
    </row>
    <row r="297" spans="1:40" ht="12.75">
      <c r="A297" t="s">
        <v>182</v>
      </c>
      <c r="B297" t="s">
        <v>969</v>
      </c>
      <c r="C297">
        <v>2500</v>
      </c>
      <c r="D297" t="s">
        <v>711</v>
      </c>
      <c r="F297">
        <v>8</v>
      </c>
      <c r="G297">
        <v>109</v>
      </c>
      <c r="I297">
        <v>0.492</v>
      </c>
      <c r="J297">
        <v>0.442</v>
      </c>
      <c r="S297">
        <v>1798.4</v>
      </c>
      <c r="T297" t="s">
        <v>708</v>
      </c>
      <c r="U297" t="s">
        <v>245</v>
      </c>
      <c r="V297" t="s">
        <v>469</v>
      </c>
      <c r="W297" t="s">
        <v>806</v>
      </c>
      <c r="X297" t="s">
        <v>232</v>
      </c>
      <c r="Y297" t="s">
        <v>240</v>
      </c>
      <c r="Z297" s="53">
        <f>INDEX('[10]NY'!$X$3:$X639,MATCH(AG297,'[10]NY'!$AE$3:$AE$334,0),1)</f>
        <v>0</v>
      </c>
      <c r="AA297" t="s">
        <v>258</v>
      </c>
      <c r="AB297" t="s">
        <v>274</v>
      </c>
      <c r="AD297">
        <v>255</v>
      </c>
      <c r="AF297" t="str">
        <f t="shared" si="20"/>
        <v>2500CT0008</v>
      </c>
      <c r="AG297" t="str">
        <f>'[9]NY0604-GDMReport'!W308</f>
        <v>2500CT0008</v>
      </c>
      <c r="AH297">
        <f t="shared" si="21"/>
        <v>0</v>
      </c>
      <c r="AL297">
        <f t="shared" si="22"/>
        <v>109</v>
      </c>
      <c r="AM297" s="40">
        <f t="shared" si="23"/>
        <v>0.442</v>
      </c>
      <c r="AN297" s="32">
        <f t="shared" si="24"/>
        <v>1798.4</v>
      </c>
    </row>
    <row r="298" spans="1:40" ht="12.75">
      <c r="A298" t="s">
        <v>182</v>
      </c>
      <c r="B298" t="s">
        <v>969</v>
      </c>
      <c r="C298">
        <v>2500</v>
      </c>
      <c r="D298" t="s">
        <v>712</v>
      </c>
      <c r="F298">
        <v>8</v>
      </c>
      <c r="G298">
        <v>137</v>
      </c>
      <c r="I298">
        <v>0.492</v>
      </c>
      <c r="J298">
        <v>0.556</v>
      </c>
      <c r="S298">
        <v>2259.8</v>
      </c>
      <c r="T298" t="s">
        <v>708</v>
      </c>
      <c r="U298" t="s">
        <v>245</v>
      </c>
      <c r="V298" t="s">
        <v>469</v>
      </c>
      <c r="W298" t="s">
        <v>806</v>
      </c>
      <c r="X298" t="s">
        <v>232</v>
      </c>
      <c r="Y298" t="s">
        <v>240</v>
      </c>
      <c r="Z298" s="53">
        <f>INDEX('[10]NY'!$X$3:$X640,MATCH(AG298,'[10]NY'!$AE$3:$AE$334,0),1)</f>
        <v>0</v>
      </c>
      <c r="AA298" t="s">
        <v>258</v>
      </c>
      <c r="AB298" t="s">
        <v>274</v>
      </c>
      <c r="AD298">
        <v>255</v>
      </c>
      <c r="AF298" t="str">
        <f t="shared" si="20"/>
        <v>2500CT0009</v>
      </c>
      <c r="AG298" t="str">
        <f>'[9]NY0604-GDMReport'!W309</f>
        <v>2500CT0009</v>
      </c>
      <c r="AH298">
        <f t="shared" si="21"/>
        <v>0</v>
      </c>
      <c r="AL298">
        <f t="shared" si="22"/>
        <v>137</v>
      </c>
      <c r="AM298" s="40">
        <f t="shared" si="23"/>
        <v>0.556</v>
      </c>
      <c r="AN298" s="32">
        <f t="shared" si="24"/>
        <v>2259.8</v>
      </c>
    </row>
    <row r="299" spans="1:40" ht="12.75">
      <c r="A299" t="s">
        <v>182</v>
      </c>
      <c r="B299" t="s">
        <v>969</v>
      </c>
      <c r="C299">
        <v>2500</v>
      </c>
      <c r="D299" t="s">
        <v>713</v>
      </c>
      <c r="F299">
        <v>8</v>
      </c>
      <c r="G299">
        <v>113</v>
      </c>
      <c r="I299">
        <v>0.492</v>
      </c>
      <c r="J299">
        <v>0.459</v>
      </c>
      <c r="S299">
        <v>1864.3</v>
      </c>
      <c r="T299" t="s">
        <v>708</v>
      </c>
      <c r="U299" t="s">
        <v>245</v>
      </c>
      <c r="V299" t="s">
        <v>469</v>
      </c>
      <c r="W299" t="s">
        <v>806</v>
      </c>
      <c r="X299" t="s">
        <v>232</v>
      </c>
      <c r="Y299" t="s">
        <v>240</v>
      </c>
      <c r="Z299" s="53">
        <f>INDEX('[10]NY'!$X$3:$X641,MATCH(AG299,'[10]NY'!$AE$3:$AE$334,0),1)</f>
        <v>0</v>
      </c>
      <c r="AA299" t="s">
        <v>258</v>
      </c>
      <c r="AB299" t="s">
        <v>274</v>
      </c>
      <c r="AD299">
        <v>255</v>
      </c>
      <c r="AF299" t="str">
        <f t="shared" si="20"/>
        <v>2500CT0010</v>
      </c>
      <c r="AG299" t="str">
        <f>'[9]NY0604-GDMReport'!W310</f>
        <v>2500CT0010</v>
      </c>
      <c r="AH299">
        <f t="shared" si="21"/>
        <v>0</v>
      </c>
      <c r="AL299">
        <f t="shared" si="22"/>
        <v>113</v>
      </c>
      <c r="AM299" s="40">
        <f t="shared" si="23"/>
        <v>0.459</v>
      </c>
      <c r="AN299" s="32">
        <f t="shared" si="24"/>
        <v>1864.3</v>
      </c>
    </row>
    <row r="300" spans="1:40" ht="12.75">
      <c r="A300" t="s">
        <v>182</v>
      </c>
      <c r="B300" t="s">
        <v>969</v>
      </c>
      <c r="C300">
        <v>2500</v>
      </c>
      <c r="D300" t="s">
        <v>714</v>
      </c>
      <c r="F300">
        <v>8</v>
      </c>
      <c r="G300">
        <v>115</v>
      </c>
      <c r="I300">
        <v>0.492</v>
      </c>
      <c r="J300">
        <v>0.467</v>
      </c>
      <c r="S300">
        <v>1897.2</v>
      </c>
      <c r="T300" t="s">
        <v>708</v>
      </c>
      <c r="U300" t="s">
        <v>245</v>
      </c>
      <c r="V300" t="s">
        <v>469</v>
      </c>
      <c r="W300" t="s">
        <v>806</v>
      </c>
      <c r="X300" t="s">
        <v>232</v>
      </c>
      <c r="Y300" t="s">
        <v>240</v>
      </c>
      <c r="Z300" s="53">
        <f>INDEX('[10]NY'!$X$3:$X642,MATCH(AG300,'[10]NY'!$AE$3:$AE$334,0),1)</f>
        <v>0</v>
      </c>
      <c r="AA300" t="s">
        <v>258</v>
      </c>
      <c r="AB300" t="s">
        <v>274</v>
      </c>
      <c r="AD300">
        <v>255</v>
      </c>
      <c r="AF300" t="str">
        <f t="shared" si="20"/>
        <v>2500CT0011</v>
      </c>
      <c r="AG300" t="str">
        <f>'[9]NY0604-GDMReport'!W311</f>
        <v>2500CT0011</v>
      </c>
      <c r="AH300">
        <f t="shared" si="21"/>
        <v>0</v>
      </c>
      <c r="AL300">
        <f t="shared" si="22"/>
        <v>115</v>
      </c>
      <c r="AM300" s="40">
        <f t="shared" si="23"/>
        <v>0.467</v>
      </c>
      <c r="AN300" s="32">
        <f t="shared" si="24"/>
        <v>1897.2</v>
      </c>
    </row>
    <row r="301" spans="1:40" ht="12.75">
      <c r="A301" t="s">
        <v>182</v>
      </c>
      <c r="B301" t="s">
        <v>969</v>
      </c>
      <c r="C301">
        <v>2500</v>
      </c>
      <c r="D301" t="s">
        <v>861</v>
      </c>
      <c r="F301">
        <v>0</v>
      </c>
      <c r="T301" t="s">
        <v>708</v>
      </c>
      <c r="U301" t="s">
        <v>245</v>
      </c>
      <c r="V301" t="s">
        <v>469</v>
      </c>
      <c r="W301" t="s">
        <v>806</v>
      </c>
      <c r="X301" t="s">
        <v>232</v>
      </c>
      <c r="Y301" t="s">
        <v>240</v>
      </c>
      <c r="Z301" s="53">
        <f>INDEX('[10]NY'!$X$3:$X643,MATCH(AG301,'[10]NY'!$AE$3:$AE$334,0),1)</f>
        <v>0</v>
      </c>
      <c r="AA301" t="s">
        <v>258</v>
      </c>
      <c r="AB301" t="s">
        <v>274</v>
      </c>
      <c r="AD301">
        <v>524</v>
      </c>
      <c r="AF301" t="str">
        <f t="shared" si="20"/>
        <v>2500CT02-1</v>
      </c>
      <c r="AG301" t="str">
        <f>'[9]NY0604-GDMReport'!W312</f>
        <v>2500CT02-1</v>
      </c>
      <c r="AH301">
        <f t="shared" si="21"/>
        <v>0</v>
      </c>
      <c r="AL301">
        <f t="shared" si="22"/>
        <v>0</v>
      </c>
      <c r="AM301" s="40">
        <f t="shared" si="23"/>
        <v>0</v>
      </c>
      <c r="AN301" s="32">
        <f t="shared" si="24"/>
        <v>0</v>
      </c>
    </row>
    <row r="302" spans="1:40" ht="12.75">
      <c r="A302" t="s">
        <v>182</v>
      </c>
      <c r="B302" t="s">
        <v>969</v>
      </c>
      <c r="C302">
        <v>2500</v>
      </c>
      <c r="D302" t="s">
        <v>862</v>
      </c>
      <c r="F302">
        <v>0</v>
      </c>
      <c r="T302" t="s">
        <v>708</v>
      </c>
      <c r="U302" t="s">
        <v>245</v>
      </c>
      <c r="V302" t="s">
        <v>469</v>
      </c>
      <c r="W302" t="s">
        <v>806</v>
      </c>
      <c r="X302" t="s">
        <v>232</v>
      </c>
      <c r="Y302" t="s">
        <v>240</v>
      </c>
      <c r="Z302" s="53">
        <f>INDEX('[10]NY'!$X$3:$X644,MATCH(AG302,'[10]NY'!$AE$3:$AE$334,0),1)</f>
        <v>0</v>
      </c>
      <c r="AA302" t="s">
        <v>258</v>
      </c>
      <c r="AB302" t="s">
        <v>274</v>
      </c>
      <c r="AD302">
        <v>524</v>
      </c>
      <c r="AF302" t="str">
        <f t="shared" si="20"/>
        <v>2500CT02-2</v>
      </c>
      <c r="AG302" t="str">
        <f>'[9]NY0604-GDMReport'!W313</f>
        <v>2500CT02-2</v>
      </c>
      <c r="AH302">
        <f t="shared" si="21"/>
        <v>0</v>
      </c>
      <c r="AL302">
        <f t="shared" si="22"/>
        <v>0</v>
      </c>
      <c r="AM302" s="40">
        <f t="shared" si="23"/>
        <v>0</v>
      </c>
      <c r="AN302" s="32">
        <f t="shared" si="24"/>
        <v>0</v>
      </c>
    </row>
    <row r="303" spans="1:40" ht="12.75">
      <c r="A303" t="s">
        <v>182</v>
      </c>
      <c r="B303" t="s">
        <v>969</v>
      </c>
      <c r="C303">
        <v>2500</v>
      </c>
      <c r="D303" t="s">
        <v>863</v>
      </c>
      <c r="F303">
        <v>8</v>
      </c>
      <c r="G303">
        <v>203</v>
      </c>
      <c r="I303">
        <v>0.511</v>
      </c>
      <c r="J303">
        <v>0.927</v>
      </c>
      <c r="S303">
        <v>3597.3</v>
      </c>
      <c r="T303" t="s">
        <v>708</v>
      </c>
      <c r="U303" t="s">
        <v>245</v>
      </c>
      <c r="V303" t="s">
        <v>469</v>
      </c>
      <c r="W303" t="s">
        <v>806</v>
      </c>
      <c r="X303" t="s">
        <v>232</v>
      </c>
      <c r="Y303" t="s">
        <v>240</v>
      </c>
      <c r="Z303" s="53">
        <f>INDEX('[10]NY'!$X$3:$X645,MATCH(AG303,'[10]NY'!$AE$3:$AE$334,0),1)</f>
        <v>0</v>
      </c>
      <c r="AA303" t="s">
        <v>258</v>
      </c>
      <c r="AB303" t="s">
        <v>274</v>
      </c>
      <c r="AD303">
        <v>524</v>
      </c>
      <c r="AF303" t="str">
        <f t="shared" si="20"/>
        <v>2500CT02-3</v>
      </c>
      <c r="AG303" t="str">
        <f>'[9]NY0604-GDMReport'!W314</f>
        <v>2500CT02-3</v>
      </c>
      <c r="AH303">
        <f t="shared" si="21"/>
        <v>0</v>
      </c>
      <c r="AL303">
        <f t="shared" si="22"/>
        <v>203</v>
      </c>
      <c r="AM303" s="40">
        <f t="shared" si="23"/>
        <v>0.927</v>
      </c>
      <c r="AN303" s="32">
        <f t="shared" si="24"/>
        <v>3597.3</v>
      </c>
    </row>
    <row r="304" spans="1:40" ht="12.75">
      <c r="A304" t="s">
        <v>182</v>
      </c>
      <c r="B304" t="s">
        <v>969</v>
      </c>
      <c r="C304">
        <v>2500</v>
      </c>
      <c r="D304" t="s">
        <v>864</v>
      </c>
      <c r="F304">
        <v>4</v>
      </c>
      <c r="G304">
        <v>95</v>
      </c>
      <c r="I304">
        <v>0.529</v>
      </c>
      <c r="J304">
        <v>0.455</v>
      </c>
      <c r="S304">
        <v>1683.4</v>
      </c>
      <c r="T304" t="s">
        <v>708</v>
      </c>
      <c r="U304" t="s">
        <v>245</v>
      </c>
      <c r="V304" t="s">
        <v>469</v>
      </c>
      <c r="W304" t="s">
        <v>806</v>
      </c>
      <c r="X304" t="s">
        <v>232</v>
      </c>
      <c r="Y304" t="s">
        <v>240</v>
      </c>
      <c r="Z304" s="53">
        <f>INDEX('[10]NY'!$X$3:$X646,MATCH(AG304,'[10]NY'!$AE$3:$AE$334,0),1)</f>
        <v>0</v>
      </c>
      <c r="AA304" t="s">
        <v>258</v>
      </c>
      <c r="AB304" t="s">
        <v>274</v>
      </c>
      <c r="AD304">
        <v>524</v>
      </c>
      <c r="AF304" t="str">
        <f t="shared" si="20"/>
        <v>2500CT02-4</v>
      </c>
      <c r="AG304" t="str">
        <f>'[9]NY0604-GDMReport'!W315</f>
        <v>2500CT02-4</v>
      </c>
      <c r="AH304">
        <f t="shared" si="21"/>
        <v>0</v>
      </c>
      <c r="AL304">
        <f t="shared" si="22"/>
        <v>95</v>
      </c>
      <c r="AM304" s="40">
        <f t="shared" si="23"/>
        <v>0.455</v>
      </c>
      <c r="AN304" s="32">
        <f t="shared" si="24"/>
        <v>1683.4</v>
      </c>
    </row>
    <row r="305" spans="1:40" ht="12.75">
      <c r="A305" t="s">
        <v>182</v>
      </c>
      <c r="B305" t="s">
        <v>969</v>
      </c>
      <c r="C305">
        <v>2500</v>
      </c>
      <c r="D305" t="s">
        <v>869</v>
      </c>
      <c r="F305">
        <v>4</v>
      </c>
      <c r="G305">
        <v>105</v>
      </c>
      <c r="I305">
        <v>0.511</v>
      </c>
      <c r="J305">
        <v>0.468</v>
      </c>
      <c r="S305">
        <v>1860.7</v>
      </c>
      <c r="T305" t="s">
        <v>708</v>
      </c>
      <c r="U305" t="s">
        <v>245</v>
      </c>
      <c r="V305" t="s">
        <v>469</v>
      </c>
      <c r="W305" t="s">
        <v>806</v>
      </c>
      <c r="X305" t="s">
        <v>232</v>
      </c>
      <c r="Y305" t="s">
        <v>240</v>
      </c>
      <c r="Z305" s="53">
        <f>INDEX('[10]NY'!$X$3:$X647,MATCH(AG305,'[10]NY'!$AE$3:$AE$334,0),1)</f>
        <v>0</v>
      </c>
      <c r="AA305" t="s">
        <v>258</v>
      </c>
      <c r="AB305" t="s">
        <v>274</v>
      </c>
      <c r="AD305">
        <v>524</v>
      </c>
      <c r="AF305" t="str">
        <f t="shared" si="20"/>
        <v>2500CT03-1</v>
      </c>
      <c r="AG305" t="str">
        <f>'[9]NY0604-GDMReport'!W316</f>
        <v>2500CT03-1</v>
      </c>
      <c r="AH305">
        <f t="shared" si="21"/>
        <v>0</v>
      </c>
      <c r="AL305">
        <f t="shared" si="22"/>
        <v>105</v>
      </c>
      <c r="AM305" s="40">
        <f t="shared" si="23"/>
        <v>0.468</v>
      </c>
      <c r="AN305" s="32">
        <f t="shared" si="24"/>
        <v>1860.7</v>
      </c>
    </row>
    <row r="306" spans="1:40" ht="12.75">
      <c r="A306" t="s">
        <v>182</v>
      </c>
      <c r="B306" t="s">
        <v>969</v>
      </c>
      <c r="C306">
        <v>2500</v>
      </c>
      <c r="D306" t="s">
        <v>870</v>
      </c>
      <c r="F306">
        <v>6</v>
      </c>
      <c r="G306">
        <v>122</v>
      </c>
      <c r="I306">
        <v>0.649</v>
      </c>
      <c r="J306">
        <v>0.82</v>
      </c>
      <c r="S306">
        <v>2238.4</v>
      </c>
      <c r="T306" t="s">
        <v>708</v>
      </c>
      <c r="U306" t="s">
        <v>245</v>
      </c>
      <c r="V306" t="s">
        <v>469</v>
      </c>
      <c r="W306" t="s">
        <v>806</v>
      </c>
      <c r="X306" t="s">
        <v>232</v>
      </c>
      <c r="Y306" t="s">
        <v>240</v>
      </c>
      <c r="Z306" s="53">
        <f>INDEX('[10]NY'!$X$3:$X648,MATCH(AG306,'[10]NY'!$AE$3:$AE$334,0),1)</f>
        <v>0</v>
      </c>
      <c r="AA306" t="s">
        <v>258</v>
      </c>
      <c r="AB306" t="s">
        <v>274</v>
      </c>
      <c r="AD306">
        <v>524</v>
      </c>
      <c r="AF306" t="str">
        <f t="shared" si="20"/>
        <v>2500CT03-2</v>
      </c>
      <c r="AG306" t="str">
        <f>'[9]NY0604-GDMReport'!W317</f>
        <v>2500CT03-2</v>
      </c>
      <c r="AH306">
        <f t="shared" si="21"/>
        <v>0</v>
      </c>
      <c r="AL306">
        <f t="shared" si="22"/>
        <v>122</v>
      </c>
      <c r="AM306" s="40">
        <f t="shared" si="23"/>
        <v>0.82</v>
      </c>
      <c r="AN306" s="32">
        <f t="shared" si="24"/>
        <v>2238.4</v>
      </c>
    </row>
    <row r="307" spans="1:40" ht="12.75">
      <c r="A307" t="s">
        <v>182</v>
      </c>
      <c r="B307" t="s">
        <v>969</v>
      </c>
      <c r="C307">
        <v>2500</v>
      </c>
      <c r="D307" t="s">
        <v>871</v>
      </c>
      <c r="F307">
        <v>0</v>
      </c>
      <c r="T307" t="s">
        <v>708</v>
      </c>
      <c r="U307" t="s">
        <v>245</v>
      </c>
      <c r="V307" t="s">
        <v>469</v>
      </c>
      <c r="W307" t="s">
        <v>806</v>
      </c>
      <c r="X307" t="s">
        <v>232</v>
      </c>
      <c r="Y307" t="s">
        <v>240</v>
      </c>
      <c r="Z307" s="53">
        <f>INDEX('[10]NY'!$X$3:$X649,MATCH(AG307,'[10]NY'!$AE$3:$AE$334,0),1)</f>
        <v>0</v>
      </c>
      <c r="AA307" t="s">
        <v>258</v>
      </c>
      <c r="AB307" t="s">
        <v>274</v>
      </c>
      <c r="AD307">
        <v>524</v>
      </c>
      <c r="AF307" t="str">
        <f t="shared" si="20"/>
        <v>2500CT03-3</v>
      </c>
      <c r="AG307" t="str">
        <f>'[9]NY0604-GDMReport'!W318</f>
        <v>2500CT03-3</v>
      </c>
      <c r="AH307">
        <f t="shared" si="21"/>
        <v>0</v>
      </c>
      <c r="AL307">
        <f t="shared" si="22"/>
        <v>0</v>
      </c>
      <c r="AM307" s="40">
        <f t="shared" si="23"/>
        <v>0</v>
      </c>
      <c r="AN307" s="32">
        <f t="shared" si="24"/>
        <v>0</v>
      </c>
    </row>
    <row r="308" spans="1:40" ht="12.75">
      <c r="A308" t="s">
        <v>182</v>
      </c>
      <c r="B308" t="s">
        <v>969</v>
      </c>
      <c r="C308">
        <v>2500</v>
      </c>
      <c r="D308" t="s">
        <v>872</v>
      </c>
      <c r="F308">
        <v>7</v>
      </c>
      <c r="G308">
        <v>195</v>
      </c>
      <c r="I308">
        <v>0.513</v>
      </c>
      <c r="J308">
        <v>0.892</v>
      </c>
      <c r="S308">
        <v>3455.7</v>
      </c>
      <c r="T308" t="s">
        <v>708</v>
      </c>
      <c r="U308" t="s">
        <v>245</v>
      </c>
      <c r="V308" t="s">
        <v>469</v>
      </c>
      <c r="W308" t="s">
        <v>806</v>
      </c>
      <c r="X308" t="s">
        <v>232</v>
      </c>
      <c r="Y308" t="s">
        <v>240</v>
      </c>
      <c r="Z308" s="53">
        <f>INDEX('[10]NY'!$X$3:$X650,MATCH(AG308,'[10]NY'!$AE$3:$AE$334,0),1)</f>
        <v>0</v>
      </c>
      <c r="AA308" t="s">
        <v>258</v>
      </c>
      <c r="AB308" t="s">
        <v>274</v>
      </c>
      <c r="AD308">
        <v>524</v>
      </c>
      <c r="AF308" t="str">
        <f t="shared" si="20"/>
        <v>2500CT03-4</v>
      </c>
      <c r="AG308" t="str">
        <f>'[9]NY0604-GDMReport'!W319</f>
        <v>2500CT03-4</v>
      </c>
      <c r="AH308">
        <f t="shared" si="21"/>
        <v>0</v>
      </c>
      <c r="AL308">
        <f t="shared" si="22"/>
        <v>195</v>
      </c>
      <c r="AM308" s="40">
        <f t="shared" si="23"/>
        <v>0.892</v>
      </c>
      <c r="AN308" s="32">
        <f t="shared" si="24"/>
        <v>3455.7</v>
      </c>
    </row>
    <row r="309" spans="1:40" ht="12.75">
      <c r="A309" t="s">
        <v>182</v>
      </c>
      <c r="B309" t="s">
        <v>969</v>
      </c>
      <c r="C309">
        <v>2500</v>
      </c>
      <c r="D309" t="s">
        <v>977</v>
      </c>
      <c r="F309">
        <v>24</v>
      </c>
      <c r="G309">
        <v>5364</v>
      </c>
      <c r="I309">
        <v>0.006</v>
      </c>
      <c r="J309">
        <v>0.113</v>
      </c>
      <c r="S309">
        <v>39090.4</v>
      </c>
      <c r="T309" t="s">
        <v>708</v>
      </c>
      <c r="U309" t="s">
        <v>245</v>
      </c>
      <c r="V309" t="s">
        <v>469</v>
      </c>
      <c r="W309" t="s">
        <v>806</v>
      </c>
      <c r="X309" t="s">
        <v>232</v>
      </c>
      <c r="Y309" t="s">
        <v>251</v>
      </c>
      <c r="Z309" s="53">
        <v>0</v>
      </c>
      <c r="AA309" t="s">
        <v>274</v>
      </c>
      <c r="AB309" t="s">
        <v>258</v>
      </c>
      <c r="AC309" t="s">
        <v>978</v>
      </c>
      <c r="AD309">
        <v>2156</v>
      </c>
      <c r="AF309" t="str">
        <f t="shared" si="20"/>
        <v>2500UCC001</v>
      </c>
      <c r="AG309" t="str">
        <f>'[9]NY0604-GDMReport'!W320</f>
        <v>2500UCC001</v>
      </c>
      <c r="AH309">
        <f t="shared" si="21"/>
        <v>0</v>
      </c>
      <c r="AI309">
        <v>11</v>
      </c>
      <c r="AJ309">
        <v>0.014</v>
      </c>
      <c r="AK309">
        <v>232.85</v>
      </c>
      <c r="AL309">
        <f t="shared" si="22"/>
        <v>5353</v>
      </c>
      <c r="AM309" s="40">
        <f t="shared" si="23"/>
        <v>0.099</v>
      </c>
      <c r="AN309" s="32">
        <f t="shared" si="24"/>
        <v>38857.55</v>
      </c>
    </row>
    <row r="310" spans="1:40" ht="12.75">
      <c r="A310" t="s">
        <v>182</v>
      </c>
      <c r="B310" t="s">
        <v>979</v>
      </c>
      <c r="C310">
        <v>54034</v>
      </c>
      <c r="D310" t="s">
        <v>980</v>
      </c>
      <c r="F310">
        <v>15.22</v>
      </c>
      <c r="G310">
        <v>670</v>
      </c>
      <c r="I310">
        <v>0.037</v>
      </c>
      <c r="J310">
        <v>0.11</v>
      </c>
      <c r="S310">
        <v>8023.272</v>
      </c>
      <c r="T310" t="s">
        <v>824</v>
      </c>
      <c r="U310" t="s">
        <v>230</v>
      </c>
      <c r="V310" t="s">
        <v>469</v>
      </c>
      <c r="W310" t="s">
        <v>981</v>
      </c>
      <c r="X310" t="s">
        <v>232</v>
      </c>
      <c r="Y310" t="s">
        <v>251</v>
      </c>
      <c r="Z310" s="53">
        <f>INDEX('[10]NY'!$X$3:$X652,MATCH(AG310,'[10]NY'!$AE$3:$AE$334,0),1)</f>
        <v>0</v>
      </c>
      <c r="AA310" t="s">
        <v>700</v>
      </c>
      <c r="AB310" t="s">
        <v>258</v>
      </c>
      <c r="AC310" t="s">
        <v>494</v>
      </c>
      <c r="AD310">
        <v>787</v>
      </c>
      <c r="AF310" t="str">
        <f t="shared" si="20"/>
        <v>540341GTDBS</v>
      </c>
      <c r="AG310" t="str">
        <f>'[9]NY0604-GDMReport'!W321</f>
        <v>540341GTDBS</v>
      </c>
      <c r="AH310">
        <f t="shared" si="21"/>
        <v>0</v>
      </c>
      <c r="AL310">
        <f t="shared" si="22"/>
        <v>670</v>
      </c>
      <c r="AM310" s="40">
        <f t="shared" si="23"/>
        <v>0.11</v>
      </c>
      <c r="AN310" s="32">
        <f t="shared" si="24"/>
        <v>8023.272</v>
      </c>
    </row>
    <row r="311" spans="1:40" ht="12.75">
      <c r="A311" t="s">
        <v>182</v>
      </c>
      <c r="B311" t="s">
        <v>982</v>
      </c>
      <c r="C311">
        <v>7314</v>
      </c>
      <c r="D311">
        <v>1</v>
      </c>
      <c r="F311">
        <v>23.3</v>
      </c>
      <c r="G311">
        <v>1889</v>
      </c>
      <c r="I311">
        <v>0.039</v>
      </c>
      <c r="J311">
        <v>0.389</v>
      </c>
      <c r="S311">
        <v>23725.93</v>
      </c>
      <c r="T311" t="s">
        <v>784</v>
      </c>
      <c r="U311" t="s">
        <v>245</v>
      </c>
      <c r="V311" t="s">
        <v>469</v>
      </c>
      <c r="W311" t="s">
        <v>644</v>
      </c>
      <c r="X311" t="s">
        <v>232</v>
      </c>
      <c r="Y311" t="s">
        <v>251</v>
      </c>
      <c r="Z311" s="53">
        <f>INDEX('[10]NY'!$X$3:$X653,MATCH(AG311,'[10]NY'!$AE$3:$AE$334,0),1)</f>
        <v>0</v>
      </c>
      <c r="AA311" t="s">
        <v>274</v>
      </c>
      <c r="AB311" t="s">
        <v>258</v>
      </c>
      <c r="AD311">
        <v>1325</v>
      </c>
      <c r="AF311" t="str">
        <f t="shared" si="20"/>
        <v>73141</v>
      </c>
      <c r="AG311" t="str">
        <f>'[9]NY0604-GDMReport'!W322</f>
        <v>73141</v>
      </c>
      <c r="AH311">
        <f t="shared" si="21"/>
        <v>0</v>
      </c>
      <c r="AI311">
        <v>2220</v>
      </c>
      <c r="AJ311">
        <v>0.345</v>
      </c>
      <c r="AK311">
        <v>26718.5</v>
      </c>
      <c r="AL311">
        <f t="shared" si="22"/>
        <v>-331</v>
      </c>
      <c r="AM311" s="40">
        <f t="shared" si="23"/>
        <v>0.04400000000000004</v>
      </c>
      <c r="AN311" s="32">
        <f t="shared" si="24"/>
        <v>-2992.5699999999997</v>
      </c>
    </row>
    <row r="312" spans="1:40" ht="12.75">
      <c r="A312" t="s">
        <v>182</v>
      </c>
      <c r="B312" t="s">
        <v>983</v>
      </c>
      <c r="C312">
        <v>2642</v>
      </c>
      <c r="D312">
        <v>1</v>
      </c>
      <c r="E312" t="s">
        <v>984</v>
      </c>
      <c r="F312">
        <v>24</v>
      </c>
      <c r="G312">
        <v>946</v>
      </c>
      <c r="I312">
        <v>0.371</v>
      </c>
      <c r="J312">
        <v>1.805</v>
      </c>
      <c r="S312">
        <v>9650.016</v>
      </c>
      <c r="T312" t="s">
        <v>985</v>
      </c>
      <c r="U312" t="s">
        <v>245</v>
      </c>
      <c r="V312" t="s">
        <v>469</v>
      </c>
      <c r="W312" t="s">
        <v>986</v>
      </c>
      <c r="X312" t="s">
        <v>232</v>
      </c>
      <c r="Y312" t="s">
        <v>261</v>
      </c>
      <c r="Z312" s="53" t="str">
        <f>INDEX('[10]NY'!$X$3:$X654,MATCH(AG312,'[10]NY'!$AE$3:$AE$334,0),1)</f>
        <v>CB</v>
      </c>
      <c r="AA312" t="s">
        <v>356</v>
      </c>
      <c r="AC312" t="s">
        <v>301</v>
      </c>
      <c r="AD312">
        <v>580</v>
      </c>
      <c r="AF312" t="str">
        <f t="shared" si="20"/>
        <v>26421</v>
      </c>
      <c r="AG312" t="str">
        <f>'[9]NY0604-GDMReport'!W323</f>
        <v>26421</v>
      </c>
      <c r="AH312">
        <f t="shared" si="21"/>
        <v>0</v>
      </c>
      <c r="AL312">
        <f t="shared" si="22"/>
        <v>946</v>
      </c>
      <c r="AM312" s="40">
        <f t="shared" si="23"/>
        <v>1.805</v>
      </c>
      <c r="AN312" s="32">
        <f t="shared" si="24"/>
        <v>9650.016</v>
      </c>
    </row>
    <row r="313" spans="1:40" ht="12.75">
      <c r="A313" t="s">
        <v>182</v>
      </c>
      <c r="B313" t="s">
        <v>983</v>
      </c>
      <c r="C313">
        <v>2642</v>
      </c>
      <c r="D313">
        <v>2</v>
      </c>
      <c r="E313" t="s">
        <v>984</v>
      </c>
      <c r="F313">
        <v>24</v>
      </c>
      <c r="G313">
        <v>1093</v>
      </c>
      <c r="I313">
        <v>0.371</v>
      </c>
      <c r="J313">
        <v>2.086</v>
      </c>
      <c r="S313">
        <v>11147.284</v>
      </c>
      <c r="T313" t="s">
        <v>985</v>
      </c>
      <c r="U313" t="s">
        <v>245</v>
      </c>
      <c r="V313" t="s">
        <v>469</v>
      </c>
      <c r="W313" t="s">
        <v>986</v>
      </c>
      <c r="X313" t="s">
        <v>232</v>
      </c>
      <c r="Y313" t="s">
        <v>261</v>
      </c>
      <c r="Z313" s="53" t="str">
        <f>INDEX('[10]NY'!$X$3:$X655,MATCH(AG313,'[10]NY'!$AE$3:$AE$334,0),1)</f>
        <v>CB</v>
      </c>
      <c r="AA313" t="s">
        <v>356</v>
      </c>
      <c r="AC313" t="s">
        <v>987</v>
      </c>
      <c r="AD313">
        <v>680</v>
      </c>
      <c r="AF313" t="str">
        <f t="shared" si="20"/>
        <v>26422</v>
      </c>
      <c r="AG313" t="str">
        <f>'[9]NY0604-GDMReport'!W324</f>
        <v>26422</v>
      </c>
      <c r="AH313">
        <f t="shared" si="21"/>
        <v>0</v>
      </c>
      <c r="AL313">
        <f t="shared" si="22"/>
        <v>1093</v>
      </c>
      <c r="AM313" s="40">
        <f t="shared" si="23"/>
        <v>2.086</v>
      </c>
      <c r="AN313" s="32">
        <f t="shared" si="24"/>
        <v>11147.284</v>
      </c>
    </row>
    <row r="314" spans="1:40" ht="12.75">
      <c r="A314" t="s">
        <v>182</v>
      </c>
      <c r="B314" t="s">
        <v>983</v>
      </c>
      <c r="C314">
        <v>2642</v>
      </c>
      <c r="D314">
        <v>3</v>
      </c>
      <c r="E314" t="s">
        <v>988</v>
      </c>
      <c r="F314">
        <v>24</v>
      </c>
      <c r="G314">
        <v>836</v>
      </c>
      <c r="I314">
        <v>0.296</v>
      </c>
      <c r="J314">
        <v>1.321</v>
      </c>
      <c r="S314">
        <v>8653.6</v>
      </c>
      <c r="T314" t="s">
        <v>985</v>
      </c>
      <c r="U314" t="s">
        <v>245</v>
      </c>
      <c r="V314" t="s">
        <v>469</v>
      </c>
      <c r="W314" t="s">
        <v>986</v>
      </c>
      <c r="X314" t="s">
        <v>232</v>
      </c>
      <c r="Y314" t="s">
        <v>261</v>
      </c>
      <c r="Z314" s="53" t="str">
        <f>INDEX('[10]NY'!$X$3:$X656,MATCH(AG314,'[10]NY'!$AE$3:$AE$334,0),1)</f>
        <v>CB</v>
      </c>
      <c r="AA314" t="s">
        <v>356</v>
      </c>
      <c r="AC314" t="s">
        <v>989</v>
      </c>
      <c r="AD314">
        <v>680</v>
      </c>
      <c r="AF314" t="str">
        <f t="shared" si="20"/>
        <v>26423</v>
      </c>
      <c r="AG314" t="str">
        <f>'[9]NY0604-GDMReport'!W325</f>
        <v>26423</v>
      </c>
      <c r="AH314">
        <f t="shared" si="21"/>
        <v>0</v>
      </c>
      <c r="AI314">
        <v>960</v>
      </c>
      <c r="AJ314">
        <v>1.245</v>
      </c>
      <c r="AK314">
        <v>10098.8</v>
      </c>
      <c r="AL314">
        <f t="shared" si="22"/>
        <v>-124</v>
      </c>
      <c r="AM314" s="40">
        <f t="shared" si="23"/>
        <v>0.07599999999999985</v>
      </c>
      <c r="AN314" s="32">
        <f t="shared" si="24"/>
        <v>-1445.199999999999</v>
      </c>
    </row>
    <row r="315" spans="1:40" ht="12.75">
      <c r="A315" t="s">
        <v>182</v>
      </c>
      <c r="B315" t="s">
        <v>983</v>
      </c>
      <c r="C315">
        <v>2642</v>
      </c>
      <c r="D315">
        <v>4</v>
      </c>
      <c r="E315" t="s">
        <v>988</v>
      </c>
      <c r="F315">
        <v>24</v>
      </c>
      <c r="G315">
        <v>1728</v>
      </c>
      <c r="I315">
        <v>0.296</v>
      </c>
      <c r="J315">
        <v>2.707</v>
      </c>
      <c r="S315">
        <v>17960.6</v>
      </c>
      <c r="T315" t="s">
        <v>985</v>
      </c>
      <c r="U315" t="s">
        <v>245</v>
      </c>
      <c r="V315" t="s">
        <v>469</v>
      </c>
      <c r="W315" t="s">
        <v>986</v>
      </c>
      <c r="X315" t="s">
        <v>232</v>
      </c>
      <c r="Y315" t="s">
        <v>261</v>
      </c>
      <c r="Z315" s="53" t="str">
        <f>INDEX('[10]NY'!$X$3:$X657,MATCH(AG315,'[10]NY'!$AE$3:$AE$334,0),1)</f>
        <v>CB</v>
      </c>
      <c r="AA315" t="s">
        <v>356</v>
      </c>
      <c r="AC315" t="s">
        <v>987</v>
      </c>
      <c r="AD315">
        <v>800</v>
      </c>
      <c r="AF315" t="str">
        <f t="shared" si="20"/>
        <v>26424</v>
      </c>
      <c r="AG315" t="str">
        <f>'[9]NY0604-GDMReport'!W326</f>
        <v>26424</v>
      </c>
      <c r="AH315">
        <f t="shared" si="21"/>
        <v>0</v>
      </c>
      <c r="AL315">
        <f t="shared" si="22"/>
        <v>1728</v>
      </c>
      <c r="AM315" s="40">
        <f t="shared" si="23"/>
        <v>2.707</v>
      </c>
      <c r="AN315" s="32">
        <f t="shared" si="24"/>
        <v>17960.6</v>
      </c>
    </row>
    <row r="316" spans="1:40" ht="12.75">
      <c r="A316" t="s">
        <v>182</v>
      </c>
      <c r="B316" t="s">
        <v>990</v>
      </c>
      <c r="C316">
        <v>2682</v>
      </c>
      <c r="D316">
        <v>10</v>
      </c>
      <c r="E316" t="s">
        <v>657</v>
      </c>
      <c r="F316">
        <v>0</v>
      </c>
      <c r="T316" t="s">
        <v>797</v>
      </c>
      <c r="U316" t="s">
        <v>245</v>
      </c>
      <c r="V316" t="s">
        <v>469</v>
      </c>
      <c r="W316" t="s">
        <v>991</v>
      </c>
      <c r="X316" t="s">
        <v>232</v>
      </c>
      <c r="Y316" t="s">
        <v>287</v>
      </c>
      <c r="Z316" s="53" t="str">
        <f>INDEX('[10]NY'!$X$3:$X658,MATCH(AG316,'[10]NY'!$AE$3:$AE$334,0),1)</f>
        <v>CB</v>
      </c>
      <c r="AA316" t="s">
        <v>356</v>
      </c>
      <c r="AC316" t="s">
        <v>375</v>
      </c>
      <c r="AD316">
        <v>190</v>
      </c>
      <c r="AF316" t="str">
        <f t="shared" si="20"/>
        <v>268210</v>
      </c>
      <c r="AG316" t="str">
        <f>'[9]NY0604-GDMReport'!W327</f>
        <v>268210</v>
      </c>
      <c r="AH316">
        <f t="shared" si="21"/>
        <v>0</v>
      </c>
      <c r="AL316">
        <f t="shared" si="22"/>
        <v>0</v>
      </c>
      <c r="AM316" s="40">
        <f t="shared" si="23"/>
        <v>0</v>
      </c>
      <c r="AN316" s="32">
        <f t="shared" si="24"/>
        <v>0</v>
      </c>
    </row>
    <row r="317" spans="1:40" ht="12.75">
      <c r="A317" t="s">
        <v>182</v>
      </c>
      <c r="B317" t="s">
        <v>990</v>
      </c>
      <c r="C317">
        <v>2682</v>
      </c>
      <c r="D317">
        <v>11</v>
      </c>
      <c r="E317" t="s">
        <v>657</v>
      </c>
      <c r="F317">
        <v>0</v>
      </c>
      <c r="T317" t="s">
        <v>797</v>
      </c>
      <c r="U317" t="s">
        <v>245</v>
      </c>
      <c r="V317" t="s">
        <v>469</v>
      </c>
      <c r="W317" t="s">
        <v>991</v>
      </c>
      <c r="X317" t="s">
        <v>232</v>
      </c>
      <c r="Y317" t="s">
        <v>287</v>
      </c>
      <c r="Z317" s="53" t="str">
        <f>INDEX('[10]NY'!$X$3:$X659,MATCH(AG317,'[10]NY'!$AE$3:$AE$334,0),1)</f>
        <v>CB</v>
      </c>
      <c r="AA317" t="s">
        <v>356</v>
      </c>
      <c r="AC317" t="s">
        <v>375</v>
      </c>
      <c r="AD317">
        <v>190</v>
      </c>
      <c r="AF317" t="str">
        <f t="shared" si="20"/>
        <v>268211</v>
      </c>
      <c r="AG317" t="str">
        <f>'[9]NY0604-GDMReport'!W328</f>
        <v>268211</v>
      </c>
      <c r="AH317">
        <f t="shared" si="21"/>
        <v>0</v>
      </c>
      <c r="AL317">
        <f t="shared" si="22"/>
        <v>0</v>
      </c>
      <c r="AM317" s="40">
        <f t="shared" si="23"/>
        <v>0</v>
      </c>
      <c r="AN317" s="32">
        <f t="shared" si="24"/>
        <v>0</v>
      </c>
    </row>
    <row r="318" spans="1:40" ht="12.75">
      <c r="A318" t="s">
        <v>182</v>
      </c>
      <c r="B318" t="s">
        <v>990</v>
      </c>
      <c r="C318">
        <v>2682</v>
      </c>
      <c r="D318">
        <v>12</v>
      </c>
      <c r="E318" t="s">
        <v>273</v>
      </c>
      <c r="F318">
        <v>0</v>
      </c>
      <c r="T318" t="s">
        <v>797</v>
      </c>
      <c r="U318" t="s">
        <v>245</v>
      </c>
      <c r="V318" t="s">
        <v>469</v>
      </c>
      <c r="W318" t="s">
        <v>991</v>
      </c>
      <c r="X318" t="s">
        <v>232</v>
      </c>
      <c r="Y318" t="s">
        <v>287</v>
      </c>
      <c r="Z318" s="53" t="str">
        <f>INDEX('[10]NY'!$X$3:$X660,MATCH(AG318,'[10]NY'!$AE$3:$AE$334,0),1)</f>
        <v>CBL</v>
      </c>
      <c r="AA318" t="s">
        <v>356</v>
      </c>
      <c r="AC318" t="s">
        <v>375</v>
      </c>
      <c r="AD318">
        <v>297</v>
      </c>
      <c r="AF318" t="str">
        <f t="shared" si="20"/>
        <v>268212</v>
      </c>
      <c r="AG318" t="str">
        <f>'[9]NY0604-GDMReport'!W329</f>
        <v>268212</v>
      </c>
      <c r="AH318">
        <f t="shared" si="21"/>
        <v>0</v>
      </c>
      <c r="AL318">
        <f t="shared" si="22"/>
        <v>0</v>
      </c>
      <c r="AM318" s="40">
        <f t="shared" si="23"/>
        <v>0</v>
      </c>
      <c r="AN318" s="32">
        <f t="shared" si="24"/>
        <v>0</v>
      </c>
    </row>
    <row r="319" spans="1:40" ht="12.75">
      <c r="A319" t="s">
        <v>182</v>
      </c>
      <c r="B319" t="s">
        <v>990</v>
      </c>
      <c r="C319">
        <v>2682</v>
      </c>
      <c r="D319">
        <v>20</v>
      </c>
      <c r="F319">
        <v>0</v>
      </c>
      <c r="T319" t="s">
        <v>797</v>
      </c>
      <c r="U319" t="s">
        <v>245</v>
      </c>
      <c r="V319" t="s">
        <v>469</v>
      </c>
      <c r="W319" t="s">
        <v>991</v>
      </c>
      <c r="X319" t="s">
        <v>232</v>
      </c>
      <c r="Y319" t="s">
        <v>251</v>
      </c>
      <c r="Z319" s="53">
        <f>INDEX('[10]NY'!$X$3:$X661,MATCH(AG319,'[10]NY'!$AE$3:$AE$334,0),1)</f>
        <v>0</v>
      </c>
      <c r="AA319" t="s">
        <v>274</v>
      </c>
      <c r="AC319" t="s">
        <v>272</v>
      </c>
      <c r="AD319">
        <v>554</v>
      </c>
      <c r="AF319" t="str">
        <f t="shared" si="20"/>
        <v>268220</v>
      </c>
      <c r="AG319" t="str">
        <f>'[9]NY0604-GDMReport'!W330</f>
        <v>268220</v>
      </c>
      <c r="AH319">
        <f t="shared" si="21"/>
        <v>0</v>
      </c>
      <c r="AL319">
        <f t="shared" si="22"/>
        <v>0</v>
      </c>
      <c r="AM319" s="40">
        <f t="shared" si="23"/>
        <v>0</v>
      </c>
      <c r="AN319" s="32">
        <f t="shared" si="24"/>
        <v>0</v>
      </c>
    </row>
    <row r="320" spans="1:40" ht="12.75">
      <c r="A320" t="s">
        <v>182</v>
      </c>
      <c r="B320" t="s">
        <v>990</v>
      </c>
      <c r="C320">
        <v>2682</v>
      </c>
      <c r="D320">
        <v>9</v>
      </c>
      <c r="E320" t="s">
        <v>273</v>
      </c>
      <c r="F320">
        <v>24</v>
      </c>
      <c r="H320">
        <v>3349</v>
      </c>
      <c r="I320">
        <v>0.436</v>
      </c>
      <c r="J320">
        <v>1.073</v>
      </c>
      <c r="S320">
        <v>4922.3</v>
      </c>
      <c r="T320" t="s">
        <v>797</v>
      </c>
      <c r="U320" t="s">
        <v>245</v>
      </c>
      <c r="V320" t="s">
        <v>469</v>
      </c>
      <c r="W320" t="s">
        <v>991</v>
      </c>
      <c r="X320" t="s">
        <v>232</v>
      </c>
      <c r="Y320" t="s">
        <v>287</v>
      </c>
      <c r="Z320" s="53" t="str">
        <f>INDEX('[10]NY'!$X$3:$X662,MATCH(AG320,'[10]NY'!$AE$3:$AE$334,0),1)</f>
        <v>CBL</v>
      </c>
      <c r="AA320" t="s">
        <v>356</v>
      </c>
      <c r="AC320" t="s">
        <v>375</v>
      </c>
      <c r="AD320">
        <v>190</v>
      </c>
      <c r="AF320" t="str">
        <f t="shared" si="20"/>
        <v>26829</v>
      </c>
      <c r="AG320" t="str">
        <f>'[9]NY0604-GDMReport'!W331</f>
        <v>26829</v>
      </c>
      <c r="AH320">
        <f t="shared" si="21"/>
        <v>0</v>
      </c>
      <c r="AL320">
        <f t="shared" si="22"/>
        <v>0</v>
      </c>
      <c r="AM320" s="40">
        <f t="shared" si="23"/>
        <v>1.073</v>
      </c>
      <c r="AN320" s="32">
        <f t="shared" si="24"/>
        <v>4922.3</v>
      </c>
    </row>
    <row r="321" spans="1:40" ht="12.75">
      <c r="A321" t="s">
        <v>182</v>
      </c>
      <c r="B321" t="s">
        <v>992</v>
      </c>
      <c r="C321">
        <v>54574</v>
      </c>
      <c r="D321">
        <v>1</v>
      </c>
      <c r="F321">
        <v>24</v>
      </c>
      <c r="G321">
        <v>2908</v>
      </c>
      <c r="I321">
        <v>0.026</v>
      </c>
      <c r="J321">
        <v>0.317</v>
      </c>
      <c r="S321">
        <v>24518.5</v>
      </c>
      <c r="T321" t="s">
        <v>993</v>
      </c>
      <c r="U321" t="s">
        <v>230</v>
      </c>
      <c r="V321" t="s">
        <v>469</v>
      </c>
      <c r="W321" t="s">
        <v>994</v>
      </c>
      <c r="X321" t="s">
        <v>232</v>
      </c>
      <c r="Y321" t="s">
        <v>251</v>
      </c>
      <c r="Z321" s="53">
        <f>INDEX('[10]NY'!$X$3:$X663,MATCH(AG321,'[10]NY'!$AE$3:$AE$334,0),1)</f>
        <v>0</v>
      </c>
      <c r="AA321" t="s">
        <v>274</v>
      </c>
      <c r="AC321" t="s">
        <v>645</v>
      </c>
      <c r="AD321">
        <v>1676</v>
      </c>
      <c r="AF321" t="str">
        <f t="shared" si="20"/>
        <v>545741</v>
      </c>
      <c r="AG321" t="str">
        <f>'[9]NY0604-GDMReport'!W332</f>
        <v>545741</v>
      </c>
      <c r="AH321">
        <f t="shared" si="21"/>
        <v>0</v>
      </c>
      <c r="AI321">
        <v>3031</v>
      </c>
      <c r="AJ321">
        <v>0.345</v>
      </c>
      <c r="AK321">
        <v>25709.9</v>
      </c>
      <c r="AL321">
        <f t="shared" si="22"/>
        <v>-123</v>
      </c>
      <c r="AM321" s="40">
        <f t="shared" si="23"/>
        <v>-0.02799999999999997</v>
      </c>
      <c r="AN321" s="32">
        <f t="shared" si="24"/>
        <v>-1191.4000000000015</v>
      </c>
    </row>
    <row r="322" spans="1:40" ht="12.75">
      <c r="A322" t="s">
        <v>182</v>
      </c>
      <c r="B322" t="s">
        <v>992</v>
      </c>
      <c r="C322">
        <v>54574</v>
      </c>
      <c r="D322">
        <v>2</v>
      </c>
      <c r="F322">
        <v>24</v>
      </c>
      <c r="G322">
        <v>2934</v>
      </c>
      <c r="I322">
        <v>0.023</v>
      </c>
      <c r="J322">
        <v>0.266</v>
      </c>
      <c r="S322">
        <v>23523.9</v>
      </c>
      <c r="T322" t="s">
        <v>993</v>
      </c>
      <c r="U322" t="s">
        <v>230</v>
      </c>
      <c r="V322" t="s">
        <v>469</v>
      </c>
      <c r="W322" t="s">
        <v>994</v>
      </c>
      <c r="X322" t="s">
        <v>232</v>
      </c>
      <c r="Y322" t="s">
        <v>251</v>
      </c>
      <c r="Z322" s="53">
        <f>INDEX('[10]NY'!$X$3:$X664,MATCH(AG322,'[10]NY'!$AE$3:$AE$334,0),1)</f>
        <v>0</v>
      </c>
      <c r="AA322" t="s">
        <v>274</v>
      </c>
      <c r="AC322" t="s">
        <v>645</v>
      </c>
      <c r="AD322">
        <v>1676</v>
      </c>
      <c r="AF322" t="str">
        <f t="shared" si="20"/>
        <v>545742</v>
      </c>
      <c r="AG322" t="str">
        <f>'[9]NY0604-GDMReport'!W333</f>
        <v>545742</v>
      </c>
      <c r="AH322">
        <f t="shared" si="21"/>
        <v>0</v>
      </c>
      <c r="AI322">
        <v>2780</v>
      </c>
      <c r="AJ322">
        <v>0.296</v>
      </c>
      <c r="AK322">
        <v>21774.6</v>
      </c>
      <c r="AL322">
        <f t="shared" si="22"/>
        <v>154</v>
      </c>
      <c r="AM322" s="40">
        <f t="shared" si="23"/>
        <v>-0.02999999999999997</v>
      </c>
      <c r="AN322" s="32">
        <f t="shared" si="24"/>
        <v>1749.300000000003</v>
      </c>
    </row>
    <row r="323" spans="1:40" ht="12.75">
      <c r="A323" t="s">
        <v>182</v>
      </c>
      <c r="B323" t="s">
        <v>995</v>
      </c>
      <c r="C323">
        <v>10725</v>
      </c>
      <c r="D323" t="s">
        <v>996</v>
      </c>
      <c r="F323">
        <v>24</v>
      </c>
      <c r="G323">
        <v>2723</v>
      </c>
      <c r="I323">
        <v>0.062</v>
      </c>
      <c r="J323">
        <v>0.6</v>
      </c>
      <c r="S323">
        <v>19350.6</v>
      </c>
      <c r="T323" t="s">
        <v>758</v>
      </c>
      <c r="U323" t="s">
        <v>230</v>
      </c>
      <c r="V323" t="s">
        <v>469</v>
      </c>
      <c r="W323" t="s">
        <v>997</v>
      </c>
      <c r="X323" t="s">
        <v>232</v>
      </c>
      <c r="Y323" t="s">
        <v>251</v>
      </c>
      <c r="Z323" s="53">
        <f>INDEX('[10]NY'!$X$3:$X665,MATCH(AG323,'[10]NY'!$AE$3:$AE$334,0),1)</f>
        <v>0</v>
      </c>
      <c r="AA323" t="s">
        <v>274</v>
      </c>
      <c r="AB323" t="s">
        <v>258</v>
      </c>
      <c r="AC323" t="s">
        <v>242</v>
      </c>
      <c r="AD323">
        <v>1215</v>
      </c>
      <c r="AF323" t="str">
        <f aca="true" t="shared" si="25" ref="AF323:AF349">C323&amp;D323</f>
        <v>10725CTG101</v>
      </c>
      <c r="AG323" t="str">
        <f>'[9]NY0604-GDMReport'!W334</f>
        <v>10725CTG101</v>
      </c>
      <c r="AH323">
        <f aca="true" t="shared" si="26" ref="AH323:AH349">IF(AF323=AG323,)</f>
        <v>0</v>
      </c>
      <c r="AI323">
        <v>2443</v>
      </c>
      <c r="AJ323">
        <v>0.666</v>
      </c>
      <c r="AK323">
        <v>19895.8</v>
      </c>
      <c r="AL323">
        <f aca="true" t="shared" si="27" ref="AL323:AL349">G323-AI323</f>
        <v>280</v>
      </c>
      <c r="AM323" s="40">
        <f aca="true" t="shared" si="28" ref="AM323:AM349">J323-AJ323</f>
        <v>-0.06600000000000006</v>
      </c>
      <c r="AN323" s="32">
        <f aca="true" t="shared" si="29" ref="AN323:AN349">S323-AK323</f>
        <v>-545.2000000000007</v>
      </c>
    </row>
    <row r="324" spans="1:40" ht="12.75">
      <c r="A324" t="s">
        <v>182</v>
      </c>
      <c r="B324" t="s">
        <v>995</v>
      </c>
      <c r="C324">
        <v>10725</v>
      </c>
      <c r="D324" t="s">
        <v>998</v>
      </c>
      <c r="F324">
        <v>24</v>
      </c>
      <c r="G324">
        <v>2877</v>
      </c>
      <c r="I324">
        <v>0.015</v>
      </c>
      <c r="J324">
        <v>0.154</v>
      </c>
      <c r="S324">
        <v>20998.2</v>
      </c>
      <c r="T324" t="s">
        <v>758</v>
      </c>
      <c r="U324" t="s">
        <v>230</v>
      </c>
      <c r="V324" t="s">
        <v>469</v>
      </c>
      <c r="W324" t="s">
        <v>997</v>
      </c>
      <c r="X324" t="s">
        <v>232</v>
      </c>
      <c r="Y324" t="s">
        <v>251</v>
      </c>
      <c r="Z324" s="53">
        <f>INDEX('[10]NY'!$X$3:$X666,MATCH(AG324,'[10]NY'!$AE$3:$AE$334,0),1)</f>
        <v>0</v>
      </c>
      <c r="AA324" t="s">
        <v>274</v>
      </c>
      <c r="AB324" t="s">
        <v>258</v>
      </c>
      <c r="AC324" t="s">
        <v>494</v>
      </c>
      <c r="AD324">
        <v>1206</v>
      </c>
      <c r="AF324" t="str">
        <f t="shared" si="25"/>
        <v>10725CTG201</v>
      </c>
      <c r="AG324" t="str">
        <f>'[9]NY0604-GDMReport'!W335</f>
        <v>10725CTG201</v>
      </c>
      <c r="AH324">
        <f t="shared" si="26"/>
        <v>0</v>
      </c>
      <c r="AI324">
        <v>2019</v>
      </c>
      <c r="AJ324">
        <v>0.121</v>
      </c>
      <c r="AK324">
        <v>15361.875</v>
      </c>
      <c r="AL324">
        <f t="shared" si="27"/>
        <v>858</v>
      </c>
      <c r="AM324" s="40">
        <f t="shared" si="28"/>
        <v>0.033</v>
      </c>
      <c r="AN324" s="32">
        <f t="shared" si="29"/>
        <v>5636.325000000001</v>
      </c>
    </row>
    <row r="325" spans="1:40" ht="12.75">
      <c r="A325" t="s">
        <v>182</v>
      </c>
      <c r="B325" t="s">
        <v>995</v>
      </c>
      <c r="C325">
        <v>10725</v>
      </c>
      <c r="D325" t="s">
        <v>999</v>
      </c>
      <c r="F325">
        <v>24</v>
      </c>
      <c r="G325">
        <v>2827</v>
      </c>
      <c r="I325">
        <v>0.015</v>
      </c>
      <c r="J325">
        <v>0.153</v>
      </c>
      <c r="S325">
        <v>20866.9</v>
      </c>
      <c r="T325" t="s">
        <v>758</v>
      </c>
      <c r="U325" t="s">
        <v>230</v>
      </c>
      <c r="V325" t="s">
        <v>469</v>
      </c>
      <c r="W325" t="s">
        <v>997</v>
      </c>
      <c r="X325" t="s">
        <v>232</v>
      </c>
      <c r="Y325" t="s">
        <v>251</v>
      </c>
      <c r="Z325" s="53">
        <f>INDEX('[10]NY'!$X$3:$X667,MATCH(AG325,'[10]NY'!$AE$3:$AE$334,0),1)</f>
        <v>0</v>
      </c>
      <c r="AA325" t="s">
        <v>274</v>
      </c>
      <c r="AB325" t="s">
        <v>258</v>
      </c>
      <c r="AC325" t="s">
        <v>494</v>
      </c>
      <c r="AD325">
        <v>1206</v>
      </c>
      <c r="AF325" t="str">
        <f t="shared" si="25"/>
        <v>10725CTG301</v>
      </c>
      <c r="AG325" t="str">
        <f>'[9]NY0604-GDMReport'!W336</f>
        <v>10725CTG301</v>
      </c>
      <c r="AH325">
        <f t="shared" si="26"/>
        <v>0</v>
      </c>
      <c r="AI325">
        <v>1784</v>
      </c>
      <c r="AJ325">
        <v>0.105</v>
      </c>
      <c r="AK325">
        <v>13469.7</v>
      </c>
      <c r="AL325">
        <f t="shared" si="27"/>
        <v>1043</v>
      </c>
      <c r="AM325" s="40">
        <f t="shared" si="28"/>
        <v>0.048</v>
      </c>
      <c r="AN325" s="32">
        <f t="shared" si="29"/>
        <v>7397.200000000001</v>
      </c>
    </row>
    <row r="326" spans="1:40" ht="12.75">
      <c r="A326" t="s">
        <v>182</v>
      </c>
      <c r="B326" t="s">
        <v>1000</v>
      </c>
      <c r="C326">
        <v>2632</v>
      </c>
      <c r="D326">
        <v>1</v>
      </c>
      <c r="F326">
        <v>2.82</v>
      </c>
      <c r="G326">
        <v>67</v>
      </c>
      <c r="I326">
        <v>0.297</v>
      </c>
      <c r="J326">
        <v>0.227</v>
      </c>
      <c r="S326">
        <v>1223.743</v>
      </c>
      <c r="T326" t="s">
        <v>801</v>
      </c>
      <c r="U326" t="s">
        <v>245</v>
      </c>
      <c r="V326" t="s">
        <v>469</v>
      </c>
      <c r="W326" t="s">
        <v>897</v>
      </c>
      <c r="X326" t="s">
        <v>232</v>
      </c>
      <c r="Y326" t="s">
        <v>240</v>
      </c>
      <c r="Z326" s="53">
        <f>INDEX('[10]NY'!$X$3:$X668,MATCH(AG326,'[10]NY'!$AE$3:$AE$334,0),1)</f>
        <v>0</v>
      </c>
      <c r="AA326" t="s">
        <v>274</v>
      </c>
      <c r="AB326" t="s">
        <v>258</v>
      </c>
      <c r="AD326">
        <v>650</v>
      </c>
      <c r="AF326" t="str">
        <f t="shared" si="25"/>
        <v>26321</v>
      </c>
      <c r="AG326" t="str">
        <f>'[9]NY0604-GDMReport'!W337</f>
        <v>26321</v>
      </c>
      <c r="AH326">
        <f t="shared" si="26"/>
        <v>0</v>
      </c>
      <c r="AL326">
        <f t="shared" si="27"/>
        <v>67</v>
      </c>
      <c r="AM326" s="40">
        <f t="shared" si="28"/>
        <v>0.227</v>
      </c>
      <c r="AN326" s="32">
        <f t="shared" si="29"/>
        <v>1223.743</v>
      </c>
    </row>
    <row r="327" spans="1:40" ht="12.75">
      <c r="A327" t="s">
        <v>182</v>
      </c>
      <c r="B327" t="s">
        <v>1001</v>
      </c>
      <c r="C327">
        <v>10618</v>
      </c>
      <c r="D327">
        <v>1</v>
      </c>
      <c r="F327">
        <v>15.25</v>
      </c>
      <c r="G327">
        <v>750</v>
      </c>
      <c r="I327">
        <v>0.081</v>
      </c>
      <c r="J327">
        <v>0.258</v>
      </c>
      <c r="S327">
        <v>6724.731</v>
      </c>
      <c r="T327" t="s">
        <v>918</v>
      </c>
      <c r="U327" t="s">
        <v>230</v>
      </c>
      <c r="V327" t="s">
        <v>483</v>
      </c>
      <c r="W327" t="s">
        <v>1002</v>
      </c>
      <c r="X327" t="s">
        <v>232</v>
      </c>
      <c r="Y327" t="s">
        <v>251</v>
      </c>
      <c r="Z327" s="53">
        <f>INDEX('[10]NY'!$X$3:$X669,MATCH(AG327,'[10]NY'!$AE$3:$AE$334,0),1)</f>
        <v>0</v>
      </c>
      <c r="AA327" t="s">
        <v>274</v>
      </c>
      <c r="AB327" t="s">
        <v>258</v>
      </c>
      <c r="AC327" t="s">
        <v>242</v>
      </c>
      <c r="AD327">
        <v>583</v>
      </c>
      <c r="AF327" t="str">
        <f t="shared" si="25"/>
        <v>106181</v>
      </c>
      <c r="AG327" t="str">
        <f>'[9]NY0604-GDMReport'!W338</f>
        <v>106181</v>
      </c>
      <c r="AH327">
        <f t="shared" si="26"/>
        <v>0</v>
      </c>
      <c r="AL327">
        <f t="shared" si="27"/>
        <v>750</v>
      </c>
      <c r="AM327" s="40">
        <f t="shared" si="28"/>
        <v>0.258</v>
      </c>
      <c r="AN327" s="32">
        <f t="shared" si="29"/>
        <v>6724.731</v>
      </c>
    </row>
    <row r="328" spans="1:40" ht="12.75">
      <c r="A328" t="s">
        <v>182</v>
      </c>
      <c r="B328" t="s">
        <v>1003</v>
      </c>
      <c r="C328">
        <v>50744</v>
      </c>
      <c r="D328">
        <v>1</v>
      </c>
      <c r="F328">
        <v>15</v>
      </c>
      <c r="G328">
        <v>500</v>
      </c>
      <c r="I328">
        <v>0.13</v>
      </c>
      <c r="J328">
        <v>0.345</v>
      </c>
      <c r="S328">
        <v>5883.3</v>
      </c>
      <c r="T328" t="s">
        <v>1004</v>
      </c>
      <c r="U328" t="s">
        <v>230</v>
      </c>
      <c r="V328" t="s">
        <v>483</v>
      </c>
      <c r="W328" t="s">
        <v>1005</v>
      </c>
      <c r="X328" t="s">
        <v>232</v>
      </c>
      <c r="Y328" t="s">
        <v>251</v>
      </c>
      <c r="Z328" s="53">
        <f>INDEX('[10]NY'!$X$3:$X671,MATCH(AG328,'[10]NY'!$AE$3:$AE$334,0),1)</f>
        <v>0</v>
      </c>
      <c r="AA328" t="s">
        <v>274</v>
      </c>
      <c r="AC328" t="s">
        <v>242</v>
      </c>
      <c r="AD328">
        <v>551</v>
      </c>
      <c r="AF328" t="str">
        <f t="shared" si="25"/>
        <v>507441</v>
      </c>
      <c r="AG328" t="str">
        <f>'[9]NY0604-GDMReport'!W340</f>
        <v>507441</v>
      </c>
      <c r="AH328">
        <f t="shared" si="26"/>
        <v>0</v>
      </c>
      <c r="AL328">
        <f t="shared" si="27"/>
        <v>500</v>
      </c>
      <c r="AM328" s="40">
        <f t="shared" si="28"/>
        <v>0.345</v>
      </c>
      <c r="AN328" s="32">
        <f t="shared" si="29"/>
        <v>5883.3</v>
      </c>
    </row>
    <row r="329" spans="1:40" ht="12.75">
      <c r="A329" t="s">
        <v>182</v>
      </c>
      <c r="B329" t="s">
        <v>1006</v>
      </c>
      <c r="C329">
        <v>52056</v>
      </c>
      <c r="D329">
        <v>4</v>
      </c>
      <c r="F329">
        <v>24</v>
      </c>
      <c r="G329">
        <v>1099</v>
      </c>
      <c r="I329">
        <v>0.103</v>
      </c>
      <c r="J329">
        <v>0.675</v>
      </c>
      <c r="S329">
        <v>13166.9</v>
      </c>
      <c r="T329" t="s">
        <v>764</v>
      </c>
      <c r="U329" t="s">
        <v>230</v>
      </c>
      <c r="V329" t="s">
        <v>483</v>
      </c>
      <c r="W329" t="s">
        <v>1007</v>
      </c>
      <c r="X329" t="s">
        <v>232</v>
      </c>
      <c r="Y329" t="s">
        <v>251</v>
      </c>
      <c r="Z329" s="53">
        <f>INDEX('[10]NY'!$X$3:$X673,MATCH(AG329,'[10]NY'!$AE$3:$AE$334,0),1)</f>
        <v>0</v>
      </c>
      <c r="AA329" t="s">
        <v>274</v>
      </c>
      <c r="AB329" t="s">
        <v>258</v>
      </c>
      <c r="AC329" t="s">
        <v>242</v>
      </c>
      <c r="AD329">
        <v>633</v>
      </c>
      <c r="AF329" t="str">
        <f t="shared" si="25"/>
        <v>520564</v>
      </c>
      <c r="AG329" t="str">
        <f>'[9]NY0604-GDMReport'!W342</f>
        <v>520564</v>
      </c>
      <c r="AH329">
        <f t="shared" si="26"/>
        <v>0</v>
      </c>
      <c r="AI329">
        <v>1017</v>
      </c>
      <c r="AJ329">
        <v>0.814</v>
      </c>
      <c r="AK329">
        <v>12299.6</v>
      </c>
      <c r="AL329">
        <f t="shared" si="27"/>
        <v>82</v>
      </c>
      <c r="AM329" s="40">
        <f t="shared" si="28"/>
        <v>-0.1389999999999999</v>
      </c>
      <c r="AN329" s="32">
        <f t="shared" si="29"/>
        <v>867.2999999999993</v>
      </c>
    </row>
    <row r="330" spans="1:40" ht="12.75">
      <c r="A330" t="s">
        <v>182</v>
      </c>
      <c r="B330" t="s">
        <v>1008</v>
      </c>
      <c r="C330">
        <v>50651</v>
      </c>
      <c r="D330" t="s">
        <v>1009</v>
      </c>
      <c r="E330" t="s">
        <v>273</v>
      </c>
      <c r="F330">
        <v>24</v>
      </c>
      <c r="H330">
        <v>4031</v>
      </c>
      <c r="I330">
        <v>0.296</v>
      </c>
      <c r="J330">
        <v>0.848</v>
      </c>
      <c r="S330">
        <v>5743.673</v>
      </c>
      <c r="T330" t="s">
        <v>789</v>
      </c>
      <c r="U330" t="s">
        <v>245</v>
      </c>
      <c r="V330" t="s">
        <v>469</v>
      </c>
      <c r="W330" t="s">
        <v>1010</v>
      </c>
      <c r="X330" t="s">
        <v>232</v>
      </c>
      <c r="Y330" t="s">
        <v>287</v>
      </c>
      <c r="Z330" s="53" t="str">
        <f>INDEX('[10]NY'!$X$3:$X674,MATCH(AG330,'[10]NY'!$AE$3:$AE$334,0),1)</f>
        <v>CB</v>
      </c>
      <c r="AA330" t="s">
        <v>356</v>
      </c>
      <c r="AC330" t="s">
        <v>359</v>
      </c>
      <c r="AD330">
        <v>275</v>
      </c>
      <c r="AF330" t="str">
        <f t="shared" si="25"/>
        <v>50651BLR1</v>
      </c>
      <c r="AG330" t="str">
        <f>'[9]NY0604-GDMReport'!W343</f>
        <v>50651BLR1</v>
      </c>
      <c r="AH330">
        <f t="shared" si="26"/>
        <v>0</v>
      </c>
      <c r="AJ330">
        <v>0.272</v>
      </c>
      <c r="AK330">
        <v>2007.083</v>
      </c>
      <c r="AL330">
        <f t="shared" si="27"/>
        <v>0</v>
      </c>
      <c r="AM330" s="40">
        <f t="shared" si="28"/>
        <v>0.576</v>
      </c>
      <c r="AN330" s="32">
        <f t="shared" si="29"/>
        <v>3736.5899999999997</v>
      </c>
    </row>
    <row r="331" spans="1:40" ht="12.75">
      <c r="A331" t="s">
        <v>182</v>
      </c>
      <c r="B331" t="s">
        <v>1008</v>
      </c>
      <c r="C331">
        <v>50651</v>
      </c>
      <c r="D331" t="s">
        <v>1011</v>
      </c>
      <c r="E331" t="s">
        <v>273</v>
      </c>
      <c r="F331">
        <v>24</v>
      </c>
      <c r="H331">
        <v>3589</v>
      </c>
      <c r="I331">
        <v>0.296</v>
      </c>
      <c r="J331">
        <v>0.755</v>
      </c>
      <c r="S331">
        <v>5114.389</v>
      </c>
      <c r="T331" t="s">
        <v>789</v>
      </c>
      <c r="U331" t="s">
        <v>245</v>
      </c>
      <c r="V331" t="s">
        <v>469</v>
      </c>
      <c r="W331" t="s">
        <v>1010</v>
      </c>
      <c r="X331" t="s">
        <v>232</v>
      </c>
      <c r="Y331" t="s">
        <v>287</v>
      </c>
      <c r="Z331" s="53" t="str">
        <f>INDEX('[10]NY'!$X$3:$X675,MATCH(AG331,'[10]NY'!$AE$3:$AE$334,0),1)</f>
        <v>CB</v>
      </c>
      <c r="AA331" t="s">
        <v>356</v>
      </c>
      <c r="AC331" t="s">
        <v>359</v>
      </c>
      <c r="AD331">
        <v>275</v>
      </c>
      <c r="AF331" t="str">
        <f t="shared" si="25"/>
        <v>50651BLR2</v>
      </c>
      <c r="AG331" t="str">
        <f>'[9]NY0604-GDMReport'!W344</f>
        <v>50651BLR2</v>
      </c>
      <c r="AH331">
        <f t="shared" si="26"/>
        <v>0</v>
      </c>
      <c r="AL331">
        <f t="shared" si="27"/>
        <v>0</v>
      </c>
      <c r="AM331" s="40">
        <f t="shared" si="28"/>
        <v>0.755</v>
      </c>
      <c r="AN331" s="32">
        <f t="shared" si="29"/>
        <v>5114.389</v>
      </c>
    </row>
    <row r="332" spans="1:40" ht="12.75">
      <c r="A332" t="s">
        <v>182</v>
      </c>
      <c r="B332" t="s">
        <v>1008</v>
      </c>
      <c r="C332">
        <v>50651</v>
      </c>
      <c r="D332" t="s">
        <v>1012</v>
      </c>
      <c r="E332" t="s">
        <v>273</v>
      </c>
      <c r="F332">
        <v>24</v>
      </c>
      <c r="H332">
        <v>3851</v>
      </c>
      <c r="I332">
        <v>0.296</v>
      </c>
      <c r="J332">
        <v>0.81</v>
      </c>
      <c r="S332">
        <v>5488.678</v>
      </c>
      <c r="T332" t="s">
        <v>789</v>
      </c>
      <c r="U332" t="s">
        <v>245</v>
      </c>
      <c r="V332" t="s">
        <v>469</v>
      </c>
      <c r="W332" t="s">
        <v>1010</v>
      </c>
      <c r="X332" t="s">
        <v>232</v>
      </c>
      <c r="Y332" t="s">
        <v>287</v>
      </c>
      <c r="Z332" s="53" t="str">
        <f>INDEX('[10]NY'!$X$3:$X676,MATCH(AG332,'[10]NY'!$AE$3:$AE$334,0),1)</f>
        <v>CB</v>
      </c>
      <c r="AA332" t="s">
        <v>356</v>
      </c>
      <c r="AC332" t="s">
        <v>359</v>
      </c>
      <c r="AD332">
        <v>275</v>
      </c>
      <c r="AF332" t="str">
        <f t="shared" si="25"/>
        <v>50651BLR3</v>
      </c>
      <c r="AG332" t="str">
        <f>'[9]NY0604-GDMReport'!W345</f>
        <v>50651BLR3</v>
      </c>
      <c r="AH332">
        <f t="shared" si="26"/>
        <v>0</v>
      </c>
      <c r="AL332">
        <f t="shared" si="27"/>
        <v>0</v>
      </c>
      <c r="AM332" s="40">
        <f t="shared" si="28"/>
        <v>0.81</v>
      </c>
      <c r="AN332" s="32">
        <f t="shared" si="29"/>
        <v>5488.678</v>
      </c>
    </row>
    <row r="333" spans="1:40" ht="12.75">
      <c r="A333" t="s">
        <v>182</v>
      </c>
      <c r="B333" t="s">
        <v>1008</v>
      </c>
      <c r="C333">
        <v>50651</v>
      </c>
      <c r="D333" t="s">
        <v>1013</v>
      </c>
      <c r="E333" t="s">
        <v>273</v>
      </c>
      <c r="F333">
        <v>24</v>
      </c>
      <c r="H333">
        <v>2462</v>
      </c>
      <c r="I333">
        <v>0.296</v>
      </c>
      <c r="J333">
        <v>0.517</v>
      </c>
      <c r="S333">
        <v>3511.027</v>
      </c>
      <c r="T333" t="s">
        <v>789</v>
      </c>
      <c r="U333" t="s">
        <v>245</v>
      </c>
      <c r="V333" t="s">
        <v>469</v>
      </c>
      <c r="W333" t="s">
        <v>1010</v>
      </c>
      <c r="X333" t="s">
        <v>232</v>
      </c>
      <c r="Y333" t="s">
        <v>287</v>
      </c>
      <c r="Z333" s="53" t="str">
        <f>INDEX('[10]NY'!$X$3:$X677,MATCH(AG333,'[10]NY'!$AE$3:$AE$334,0),1)</f>
        <v>CB</v>
      </c>
      <c r="AA333" t="s">
        <v>356</v>
      </c>
      <c r="AC333" t="s">
        <v>359</v>
      </c>
      <c r="AD333">
        <v>275</v>
      </c>
      <c r="AF333" t="str">
        <f t="shared" si="25"/>
        <v>50651BLR4</v>
      </c>
      <c r="AG333" t="str">
        <f>'[9]NY0604-GDMReport'!W346</f>
        <v>50651BLR4</v>
      </c>
      <c r="AH333">
        <f t="shared" si="26"/>
        <v>0</v>
      </c>
      <c r="AJ333">
        <v>0.366</v>
      </c>
      <c r="AK333">
        <v>2709.538</v>
      </c>
      <c r="AL333">
        <f t="shared" si="27"/>
        <v>0</v>
      </c>
      <c r="AM333" s="40">
        <f t="shared" si="28"/>
        <v>0.15100000000000002</v>
      </c>
      <c r="AN333" s="32">
        <f t="shared" si="29"/>
        <v>801.489</v>
      </c>
    </row>
    <row r="334" spans="1:40" ht="12.75">
      <c r="A334" t="s">
        <v>182</v>
      </c>
      <c r="B334" t="s">
        <v>1008</v>
      </c>
      <c r="C334">
        <v>50651</v>
      </c>
      <c r="D334" t="s">
        <v>1014</v>
      </c>
      <c r="E334" t="s">
        <v>273</v>
      </c>
      <c r="F334">
        <v>24</v>
      </c>
      <c r="H334">
        <v>2278</v>
      </c>
      <c r="I334">
        <v>0.296</v>
      </c>
      <c r="J334">
        <v>0.478</v>
      </c>
      <c r="S334">
        <v>3263.134</v>
      </c>
      <c r="T334" t="s">
        <v>789</v>
      </c>
      <c r="U334" t="s">
        <v>245</v>
      </c>
      <c r="V334" t="s">
        <v>469</v>
      </c>
      <c r="W334" t="s">
        <v>1010</v>
      </c>
      <c r="X334" t="s">
        <v>232</v>
      </c>
      <c r="Y334" t="s">
        <v>287</v>
      </c>
      <c r="Z334" s="53" t="str">
        <f>INDEX('[10]NY'!$X$3:$X678,MATCH(AG334,'[10]NY'!$AE$3:$AE$334,0),1)</f>
        <v>CB</v>
      </c>
      <c r="AA334" t="s">
        <v>356</v>
      </c>
      <c r="AC334" t="s">
        <v>359</v>
      </c>
      <c r="AD334">
        <v>275</v>
      </c>
      <c r="AF334" t="str">
        <f t="shared" si="25"/>
        <v>50651BLR5</v>
      </c>
      <c r="AG334" t="str">
        <f>'[9]NY0604-GDMReport'!W347</f>
        <v>50651BLR5</v>
      </c>
      <c r="AH334">
        <f t="shared" si="26"/>
        <v>0</v>
      </c>
      <c r="AJ334">
        <v>0.399</v>
      </c>
      <c r="AK334">
        <v>2940.579</v>
      </c>
      <c r="AL334">
        <f t="shared" si="27"/>
        <v>0</v>
      </c>
      <c r="AM334" s="40">
        <f t="shared" si="28"/>
        <v>0.07899999999999996</v>
      </c>
      <c r="AN334" s="32">
        <f t="shared" si="29"/>
        <v>322.55499999999984</v>
      </c>
    </row>
    <row r="335" spans="1:40" ht="12.75">
      <c r="A335" t="s">
        <v>182</v>
      </c>
      <c r="B335" t="s">
        <v>1015</v>
      </c>
      <c r="C335">
        <v>7909</v>
      </c>
      <c r="D335" t="s">
        <v>1016</v>
      </c>
      <c r="F335">
        <v>14.2</v>
      </c>
      <c r="G335">
        <v>597</v>
      </c>
      <c r="I335">
        <v>0.016</v>
      </c>
      <c r="J335">
        <v>0.022</v>
      </c>
      <c r="S335">
        <v>5489.856</v>
      </c>
      <c r="T335" t="s">
        <v>708</v>
      </c>
      <c r="U335" t="s">
        <v>245</v>
      </c>
      <c r="V335" t="s">
        <v>469</v>
      </c>
      <c r="W335" t="s">
        <v>644</v>
      </c>
      <c r="X335" t="s">
        <v>232</v>
      </c>
      <c r="Y335" t="s">
        <v>240</v>
      </c>
      <c r="Z335" s="53">
        <f>INDEX('[10]NY'!$X$3:$X679,MATCH(AG335,'[10]NY'!$AE$3:$AE$334,0),1)</f>
        <v>0</v>
      </c>
      <c r="AA335" t="s">
        <v>274</v>
      </c>
      <c r="AC335" t="s">
        <v>645</v>
      </c>
      <c r="AD335">
        <v>420</v>
      </c>
      <c r="AF335" t="str">
        <f t="shared" si="25"/>
        <v>7909VB01</v>
      </c>
      <c r="AG335" t="str">
        <f>'[9]NY0604-GDMReport'!W348</f>
        <v>7909VB01</v>
      </c>
      <c r="AH335">
        <f t="shared" si="26"/>
        <v>0</v>
      </c>
      <c r="AI335">
        <v>0</v>
      </c>
      <c r="AJ335">
        <v>0.001</v>
      </c>
      <c r="AK335">
        <v>9.05</v>
      </c>
      <c r="AL335">
        <f t="shared" si="27"/>
        <v>597</v>
      </c>
      <c r="AM335" s="40">
        <f t="shared" si="28"/>
        <v>0.020999999999999998</v>
      </c>
      <c r="AN335" s="32">
        <f t="shared" si="29"/>
        <v>5480.806</v>
      </c>
    </row>
    <row r="336" spans="1:40" ht="12.75">
      <c r="A336" t="s">
        <v>182</v>
      </c>
      <c r="B336" t="s">
        <v>1015</v>
      </c>
      <c r="C336">
        <v>7909</v>
      </c>
      <c r="D336" t="s">
        <v>1017</v>
      </c>
      <c r="F336">
        <v>17.21</v>
      </c>
      <c r="G336">
        <v>707</v>
      </c>
      <c r="I336">
        <v>0.012</v>
      </c>
      <c r="J336">
        <v>0.027</v>
      </c>
      <c r="S336">
        <v>6442.681</v>
      </c>
      <c r="T336" t="s">
        <v>708</v>
      </c>
      <c r="U336" t="s">
        <v>245</v>
      </c>
      <c r="V336" t="s">
        <v>469</v>
      </c>
      <c r="W336" t="s">
        <v>644</v>
      </c>
      <c r="X336" t="s">
        <v>232</v>
      </c>
      <c r="Y336" t="s">
        <v>240</v>
      </c>
      <c r="Z336" s="53">
        <f>INDEX('[10]NY'!$X$3:$X680,MATCH(AG336,'[10]NY'!$AE$3:$AE$334,0),1)</f>
        <v>0</v>
      </c>
      <c r="AA336" t="s">
        <v>274</v>
      </c>
      <c r="AC336" t="s">
        <v>645</v>
      </c>
      <c r="AD336">
        <v>420</v>
      </c>
      <c r="AF336" t="str">
        <f t="shared" si="25"/>
        <v>7909VB02</v>
      </c>
      <c r="AG336" t="str">
        <f>'[9]NY0604-GDMReport'!W349</f>
        <v>7909VB02</v>
      </c>
      <c r="AH336">
        <f t="shared" si="26"/>
        <v>0</v>
      </c>
      <c r="AI336">
        <v>0</v>
      </c>
      <c r="AJ336">
        <v>0.001</v>
      </c>
      <c r="AK336">
        <v>7.68</v>
      </c>
      <c r="AL336">
        <f t="shared" si="27"/>
        <v>707</v>
      </c>
      <c r="AM336" s="40">
        <f t="shared" si="28"/>
        <v>0.026</v>
      </c>
      <c r="AN336" s="32">
        <f t="shared" si="29"/>
        <v>6435.000999999999</v>
      </c>
    </row>
    <row r="337" spans="1:40" ht="12.75">
      <c r="A337" t="s">
        <v>182</v>
      </c>
      <c r="B337" t="s">
        <v>1018</v>
      </c>
      <c r="C337">
        <v>10617</v>
      </c>
      <c r="D337">
        <v>1</v>
      </c>
      <c r="F337">
        <v>0</v>
      </c>
      <c r="T337" t="s">
        <v>1019</v>
      </c>
      <c r="U337" t="s">
        <v>230</v>
      </c>
      <c r="V337" t="s">
        <v>483</v>
      </c>
      <c r="W337" t="s">
        <v>1020</v>
      </c>
      <c r="X337" t="s">
        <v>232</v>
      </c>
      <c r="Y337" t="s">
        <v>251</v>
      </c>
      <c r="Z337" s="53">
        <f>INDEX('[10]NY'!$X$3:$X681,MATCH(AG337,'[10]NY'!$AE$3:$AE$334,0),1)</f>
        <v>0</v>
      </c>
      <c r="AA337" t="s">
        <v>274</v>
      </c>
      <c r="AB337" t="s">
        <v>258</v>
      </c>
      <c r="AC337" t="s">
        <v>494</v>
      </c>
      <c r="AD337">
        <v>800</v>
      </c>
      <c r="AF337" t="str">
        <f t="shared" si="25"/>
        <v>106171</v>
      </c>
      <c r="AG337" t="str">
        <f>'[9]NY0604-GDMReport'!W350</f>
        <v>106171</v>
      </c>
      <c r="AH337">
        <f t="shared" si="26"/>
        <v>0</v>
      </c>
      <c r="AL337">
        <f t="shared" si="27"/>
        <v>0</v>
      </c>
      <c r="AM337" s="40">
        <f t="shared" si="28"/>
        <v>0</v>
      </c>
      <c r="AN337" s="32">
        <f t="shared" si="29"/>
        <v>0</v>
      </c>
    </row>
    <row r="338" spans="1:40" ht="12.75">
      <c r="A338" t="s">
        <v>182</v>
      </c>
      <c r="B338" t="s">
        <v>1021</v>
      </c>
      <c r="C338">
        <v>50202</v>
      </c>
      <c r="D338">
        <v>1</v>
      </c>
      <c r="F338">
        <v>24</v>
      </c>
      <c r="G338">
        <v>1258</v>
      </c>
      <c r="I338">
        <v>0.116</v>
      </c>
      <c r="J338">
        <v>0.929</v>
      </c>
      <c r="S338">
        <v>15987.8</v>
      </c>
      <c r="T338" t="s">
        <v>683</v>
      </c>
      <c r="U338" t="s">
        <v>245</v>
      </c>
      <c r="V338" t="s">
        <v>698</v>
      </c>
      <c r="W338" t="s">
        <v>1022</v>
      </c>
      <c r="X338" t="s">
        <v>232</v>
      </c>
      <c r="Y338" t="s">
        <v>233</v>
      </c>
      <c r="Z338" s="53" t="str">
        <f>INDEX('[10]NY'!$X$3:$X682,MATCH(AG338,'[10]NY'!$AE$3:$AE$334,0),1)</f>
        <v>CBL</v>
      </c>
      <c r="AA338" t="s">
        <v>356</v>
      </c>
      <c r="AB338" t="s">
        <v>1023</v>
      </c>
      <c r="AC338" t="s">
        <v>301</v>
      </c>
      <c r="AD338">
        <v>692</v>
      </c>
      <c r="AF338" t="str">
        <f t="shared" si="25"/>
        <v>502021</v>
      </c>
      <c r="AG338" t="str">
        <f>'[9]NY0604-GDMReport'!W351</f>
        <v>502021</v>
      </c>
      <c r="AH338">
        <f t="shared" si="26"/>
        <v>0</v>
      </c>
      <c r="AL338">
        <f t="shared" si="27"/>
        <v>1258</v>
      </c>
      <c r="AM338" s="40">
        <f t="shared" si="28"/>
        <v>0.929</v>
      </c>
      <c r="AN338" s="32">
        <f t="shared" si="29"/>
        <v>15987.8</v>
      </c>
    </row>
    <row r="339" spans="1:40" ht="12.75">
      <c r="A339" t="s">
        <v>182</v>
      </c>
      <c r="B339" t="s">
        <v>1024</v>
      </c>
      <c r="C339">
        <v>10621</v>
      </c>
      <c r="D339">
        <v>1</v>
      </c>
      <c r="F339">
        <v>0</v>
      </c>
      <c r="T339" t="s">
        <v>789</v>
      </c>
      <c r="U339" t="s">
        <v>245</v>
      </c>
      <c r="V339" t="s">
        <v>469</v>
      </c>
      <c r="W339" t="s">
        <v>1025</v>
      </c>
      <c r="X339" t="s">
        <v>232</v>
      </c>
      <c r="Y339" t="s">
        <v>251</v>
      </c>
      <c r="Z339" s="53">
        <f>INDEX('[10]NY'!$X$3:$X683,MATCH(AG339,'[10]NY'!$AE$3:$AE$334,0),1)</f>
        <v>0</v>
      </c>
      <c r="AA339" t="s">
        <v>274</v>
      </c>
      <c r="AB339" t="s">
        <v>258</v>
      </c>
      <c r="AC339" t="s">
        <v>494</v>
      </c>
      <c r="AD339">
        <v>800</v>
      </c>
      <c r="AF339" t="str">
        <f t="shared" si="25"/>
        <v>106211</v>
      </c>
      <c r="AG339" t="str">
        <f>'[9]NY0604-GDMReport'!W352</f>
        <v>106211</v>
      </c>
      <c r="AH339">
        <f t="shared" si="26"/>
        <v>0</v>
      </c>
      <c r="AL339">
        <f t="shared" si="27"/>
        <v>0</v>
      </c>
      <c r="AM339" s="40">
        <f t="shared" si="28"/>
        <v>0</v>
      </c>
      <c r="AN339" s="32">
        <f t="shared" si="29"/>
        <v>0</v>
      </c>
    </row>
    <row r="340" spans="1:40" ht="12.75">
      <c r="A340" t="s">
        <v>182</v>
      </c>
      <c r="B340" t="s">
        <v>1026</v>
      </c>
      <c r="C340">
        <v>7146</v>
      </c>
      <c r="D340" t="s">
        <v>1027</v>
      </c>
      <c r="F340">
        <v>15.75</v>
      </c>
      <c r="G340">
        <v>1076</v>
      </c>
      <c r="I340">
        <v>0.268</v>
      </c>
      <c r="J340">
        <v>1.905</v>
      </c>
      <c r="S340">
        <v>14273.325</v>
      </c>
      <c r="T340" t="s">
        <v>784</v>
      </c>
      <c r="U340" t="s">
        <v>245</v>
      </c>
      <c r="V340" t="s">
        <v>469</v>
      </c>
      <c r="W340" t="s">
        <v>806</v>
      </c>
      <c r="X340" t="s">
        <v>232</v>
      </c>
      <c r="Y340" t="s">
        <v>240</v>
      </c>
      <c r="Z340" s="53">
        <f>INDEX('[10]NY'!$X$3:$X684,MATCH(AG340,'[10]NY'!$AE$3:$AE$334,0),1)</f>
        <v>0</v>
      </c>
      <c r="AA340" t="s">
        <v>258</v>
      </c>
      <c r="AC340" t="s">
        <v>1028</v>
      </c>
      <c r="AD340">
        <v>1164</v>
      </c>
      <c r="AF340" t="str">
        <f t="shared" si="25"/>
        <v>7146UGT007</v>
      </c>
      <c r="AG340" t="str">
        <f>'[9]NY0604-GDMReport'!W353</f>
        <v>7146UGT007</v>
      </c>
      <c r="AH340">
        <f t="shared" si="26"/>
        <v>0</v>
      </c>
      <c r="AL340">
        <f t="shared" si="27"/>
        <v>1076</v>
      </c>
      <c r="AM340" s="40">
        <f t="shared" si="28"/>
        <v>1.905</v>
      </c>
      <c r="AN340" s="32">
        <f t="shared" si="29"/>
        <v>14273.325</v>
      </c>
    </row>
    <row r="341" spans="1:40" ht="12.75">
      <c r="A341" t="s">
        <v>182</v>
      </c>
      <c r="B341" t="s">
        <v>1026</v>
      </c>
      <c r="C341">
        <v>7146</v>
      </c>
      <c r="D341" t="s">
        <v>1029</v>
      </c>
      <c r="F341">
        <v>13</v>
      </c>
      <c r="G341">
        <v>890</v>
      </c>
      <c r="I341">
        <v>0.239</v>
      </c>
      <c r="J341">
        <v>1.383</v>
      </c>
      <c r="S341">
        <v>11547.3</v>
      </c>
      <c r="T341" t="s">
        <v>784</v>
      </c>
      <c r="U341" t="s">
        <v>245</v>
      </c>
      <c r="V341" t="s">
        <v>469</v>
      </c>
      <c r="W341" t="s">
        <v>806</v>
      </c>
      <c r="X341" t="s">
        <v>232</v>
      </c>
      <c r="Y341" t="s">
        <v>240</v>
      </c>
      <c r="Z341" s="53">
        <f>INDEX('[10]NY'!$X$3:$X685,MATCH(AG341,'[10]NY'!$AE$3:$AE$334,0),1)</f>
        <v>0</v>
      </c>
      <c r="AA341" t="s">
        <v>258</v>
      </c>
      <c r="AC341" t="s">
        <v>1028</v>
      </c>
      <c r="AD341">
        <v>1164</v>
      </c>
      <c r="AF341" t="str">
        <f t="shared" si="25"/>
        <v>7146UGT008</v>
      </c>
      <c r="AG341" t="str">
        <f>'[9]NY0604-GDMReport'!W354</f>
        <v>7146UGT008</v>
      </c>
      <c r="AH341">
        <f t="shared" si="26"/>
        <v>0</v>
      </c>
      <c r="AI341">
        <v>90</v>
      </c>
      <c r="AJ341">
        <v>0.151</v>
      </c>
      <c r="AK341">
        <v>1250.325</v>
      </c>
      <c r="AL341">
        <f t="shared" si="27"/>
        <v>800</v>
      </c>
      <c r="AM341" s="40">
        <f t="shared" si="28"/>
        <v>1.232</v>
      </c>
      <c r="AN341" s="32">
        <f t="shared" si="29"/>
        <v>10296.974999999999</v>
      </c>
    </row>
    <row r="342" spans="1:40" ht="12.75">
      <c r="A342" t="s">
        <v>182</v>
      </c>
      <c r="B342" t="s">
        <v>1026</v>
      </c>
      <c r="C342">
        <v>7146</v>
      </c>
      <c r="D342" t="s">
        <v>1030</v>
      </c>
      <c r="F342">
        <v>12</v>
      </c>
      <c r="G342">
        <v>790</v>
      </c>
      <c r="I342">
        <v>0.226</v>
      </c>
      <c r="J342">
        <v>1.19</v>
      </c>
      <c r="S342">
        <v>10471.55</v>
      </c>
      <c r="T342" t="s">
        <v>784</v>
      </c>
      <c r="U342" t="s">
        <v>245</v>
      </c>
      <c r="V342" t="s">
        <v>469</v>
      </c>
      <c r="W342" t="s">
        <v>806</v>
      </c>
      <c r="X342" t="s">
        <v>232</v>
      </c>
      <c r="Y342" t="s">
        <v>240</v>
      </c>
      <c r="Z342" s="53">
        <f>INDEX('[10]NY'!$X$3:$X686,MATCH(AG342,'[10]NY'!$AE$3:$AE$334,0),1)</f>
        <v>0</v>
      </c>
      <c r="AA342" t="s">
        <v>258</v>
      </c>
      <c r="AC342" t="s">
        <v>1028</v>
      </c>
      <c r="AD342">
        <v>1164</v>
      </c>
      <c r="AF342" t="str">
        <f t="shared" si="25"/>
        <v>7146UGT009</v>
      </c>
      <c r="AG342" t="str">
        <f>'[9]NY0604-GDMReport'!W355</f>
        <v>7146UGT009</v>
      </c>
      <c r="AH342">
        <f t="shared" si="26"/>
        <v>0</v>
      </c>
      <c r="AL342">
        <f t="shared" si="27"/>
        <v>790</v>
      </c>
      <c r="AM342" s="40">
        <f t="shared" si="28"/>
        <v>1.19</v>
      </c>
      <c r="AN342" s="32">
        <f t="shared" si="29"/>
        <v>10471.55</v>
      </c>
    </row>
    <row r="343" spans="1:40" ht="12.75">
      <c r="A343" t="s">
        <v>182</v>
      </c>
      <c r="B343" t="s">
        <v>1026</v>
      </c>
      <c r="C343">
        <v>7146</v>
      </c>
      <c r="D343" t="s">
        <v>850</v>
      </c>
      <c r="F343">
        <v>0</v>
      </c>
      <c r="T343" t="s">
        <v>784</v>
      </c>
      <c r="U343" t="s">
        <v>245</v>
      </c>
      <c r="V343" t="s">
        <v>469</v>
      </c>
      <c r="W343" t="s">
        <v>806</v>
      </c>
      <c r="X343" t="s">
        <v>232</v>
      </c>
      <c r="Y343" t="s">
        <v>240</v>
      </c>
      <c r="Z343" s="53">
        <f>INDEX('[10]NY'!$X$3:$X687,MATCH(AG343,'[10]NY'!$AE$3:$AE$334,0),1)</f>
        <v>0</v>
      </c>
      <c r="AA343" t="s">
        <v>258</v>
      </c>
      <c r="AD343">
        <v>686</v>
      </c>
      <c r="AF343" t="str">
        <f t="shared" si="25"/>
        <v>7146UGT013</v>
      </c>
      <c r="AG343" t="str">
        <f>'[9]NY0604-GDMReport'!W356</f>
        <v>7146UGT013</v>
      </c>
      <c r="AH343">
        <f t="shared" si="26"/>
        <v>0</v>
      </c>
      <c r="AL343">
        <f t="shared" si="27"/>
        <v>0</v>
      </c>
      <c r="AM343" s="40">
        <f t="shared" si="28"/>
        <v>0</v>
      </c>
      <c r="AN343" s="32">
        <f t="shared" si="29"/>
        <v>0</v>
      </c>
    </row>
    <row r="344" spans="1:40" ht="12.75">
      <c r="A344" t="s">
        <v>182</v>
      </c>
      <c r="B344" t="s">
        <v>1026</v>
      </c>
      <c r="C344">
        <v>7146</v>
      </c>
      <c r="D344" t="s">
        <v>1031</v>
      </c>
      <c r="F344">
        <v>0</v>
      </c>
      <c r="T344" t="s">
        <v>784</v>
      </c>
      <c r="U344" t="s">
        <v>245</v>
      </c>
      <c r="V344" t="s">
        <v>469</v>
      </c>
      <c r="W344" t="s">
        <v>806</v>
      </c>
      <c r="X344" t="s">
        <v>232</v>
      </c>
      <c r="Y344" t="s">
        <v>240</v>
      </c>
      <c r="Z344" s="53">
        <f>INDEX('[10]NY'!$X$3:$X688,MATCH(AG344,'[10]NY'!$AE$3:$AE$334,0),1)</f>
        <v>0</v>
      </c>
      <c r="AA344" t="s">
        <v>258</v>
      </c>
      <c r="AD344">
        <v>266</v>
      </c>
      <c r="AF344" t="str">
        <f t="shared" si="25"/>
        <v>7146UGT014</v>
      </c>
      <c r="AG344" t="str">
        <f>'[9]NY0604-GDMReport'!W357</f>
        <v>7146UGT014</v>
      </c>
      <c r="AH344">
        <f t="shared" si="26"/>
        <v>0</v>
      </c>
      <c r="AL344">
        <f t="shared" si="27"/>
        <v>0</v>
      </c>
      <c r="AM344" s="40">
        <f t="shared" si="28"/>
        <v>0</v>
      </c>
      <c r="AN344" s="32">
        <f t="shared" si="29"/>
        <v>0</v>
      </c>
    </row>
    <row r="345" spans="1:40" ht="12.75">
      <c r="A345" t="s">
        <v>182</v>
      </c>
      <c r="B345" t="s">
        <v>1032</v>
      </c>
      <c r="C345">
        <v>2502</v>
      </c>
      <c r="D345">
        <v>61</v>
      </c>
      <c r="E345" t="s">
        <v>657</v>
      </c>
      <c r="F345">
        <v>0</v>
      </c>
      <c r="T345" t="s">
        <v>648</v>
      </c>
      <c r="U345" t="s">
        <v>245</v>
      </c>
      <c r="V345" t="s">
        <v>469</v>
      </c>
      <c r="W345" t="s">
        <v>649</v>
      </c>
      <c r="X345" t="s">
        <v>232</v>
      </c>
      <c r="Y345" t="s">
        <v>261</v>
      </c>
      <c r="Z345" s="53" t="str">
        <f>INDEX('[10]NY'!$X$3:$X689,MATCH(AG345,'[10]NY'!$AE$3:$AE$334,0),1)</f>
        <v>NCBL</v>
      </c>
      <c r="AA345" t="s">
        <v>241</v>
      </c>
      <c r="AB345" t="s">
        <v>274</v>
      </c>
      <c r="AD345">
        <v>928</v>
      </c>
      <c r="AF345" t="str">
        <f t="shared" si="25"/>
        <v>250261</v>
      </c>
      <c r="AG345" t="str">
        <f>'[9]NY0604-GDMReport'!W358</f>
        <v>250261</v>
      </c>
      <c r="AH345">
        <f t="shared" si="26"/>
        <v>0</v>
      </c>
      <c r="AL345">
        <f t="shared" si="27"/>
        <v>0</v>
      </c>
      <c r="AM345" s="40">
        <f t="shared" si="28"/>
        <v>0</v>
      </c>
      <c r="AN345" s="32">
        <f t="shared" si="29"/>
        <v>0</v>
      </c>
    </row>
    <row r="346" spans="1:40" ht="12.75">
      <c r="A346" t="s">
        <v>182</v>
      </c>
      <c r="B346" t="s">
        <v>1032</v>
      </c>
      <c r="C346">
        <v>2502</v>
      </c>
      <c r="D346">
        <v>62</v>
      </c>
      <c r="E346" t="s">
        <v>657</v>
      </c>
      <c r="F346">
        <v>0</v>
      </c>
      <c r="T346" t="s">
        <v>648</v>
      </c>
      <c r="U346" t="s">
        <v>245</v>
      </c>
      <c r="V346" t="s">
        <v>469</v>
      </c>
      <c r="W346" t="s">
        <v>649</v>
      </c>
      <c r="X346" t="s">
        <v>232</v>
      </c>
      <c r="Y346" t="s">
        <v>261</v>
      </c>
      <c r="Z346" s="53" t="str">
        <f>INDEX('[10]NY'!$X$3:$X690,MATCH(AG346,'[10]NY'!$AE$3:$AE$334,0),1)</f>
        <v>NCBL</v>
      </c>
      <c r="AA346" t="s">
        <v>241</v>
      </c>
      <c r="AB346" t="s">
        <v>274</v>
      </c>
      <c r="AD346">
        <v>928</v>
      </c>
      <c r="AF346" t="str">
        <f t="shared" si="25"/>
        <v>250262</v>
      </c>
      <c r="AG346" t="str">
        <f>'[9]NY0604-GDMReport'!W359</f>
        <v>250262</v>
      </c>
      <c r="AH346">
        <f t="shared" si="26"/>
        <v>0</v>
      </c>
      <c r="AL346">
        <f t="shared" si="27"/>
        <v>0</v>
      </c>
      <c r="AM346" s="40">
        <f t="shared" si="28"/>
        <v>0</v>
      </c>
      <c r="AN346" s="32">
        <f t="shared" si="29"/>
        <v>0</v>
      </c>
    </row>
    <row r="347" spans="1:40" ht="12.75">
      <c r="A347" t="s">
        <v>182</v>
      </c>
      <c r="B347" t="s">
        <v>1032</v>
      </c>
      <c r="C347">
        <v>2502</v>
      </c>
      <c r="D347">
        <v>80</v>
      </c>
      <c r="E347" t="s">
        <v>799</v>
      </c>
      <c r="F347">
        <v>0</v>
      </c>
      <c r="T347" t="s">
        <v>648</v>
      </c>
      <c r="U347" t="s">
        <v>245</v>
      </c>
      <c r="V347" t="s">
        <v>469</v>
      </c>
      <c r="W347" t="s">
        <v>649</v>
      </c>
      <c r="X347" t="s">
        <v>232</v>
      </c>
      <c r="Y347" t="s">
        <v>261</v>
      </c>
      <c r="Z347" s="53" t="str">
        <f>INDEX('[10]NY'!$X$3:$X691,MATCH(AG347,'[10]NY'!$AE$3:$AE$334,0),1)</f>
        <v>NCBL</v>
      </c>
      <c r="AA347" t="s">
        <v>241</v>
      </c>
      <c r="AB347" t="s">
        <v>274</v>
      </c>
      <c r="AD347">
        <v>1382</v>
      </c>
      <c r="AF347" t="str">
        <f t="shared" si="25"/>
        <v>250280</v>
      </c>
      <c r="AG347" t="str">
        <f>'[9]NY0604-GDMReport'!W360</f>
        <v>250280</v>
      </c>
      <c r="AH347">
        <f t="shared" si="26"/>
        <v>0</v>
      </c>
      <c r="AL347">
        <f t="shared" si="27"/>
        <v>0</v>
      </c>
      <c r="AM347" s="40">
        <f t="shared" si="28"/>
        <v>0</v>
      </c>
      <c r="AN347" s="32">
        <f t="shared" si="29"/>
        <v>0</v>
      </c>
    </row>
    <row r="348" spans="1:40" ht="12.75">
      <c r="A348" t="s">
        <v>182</v>
      </c>
      <c r="B348" t="s">
        <v>1032</v>
      </c>
      <c r="C348">
        <v>2502</v>
      </c>
      <c r="D348">
        <v>90</v>
      </c>
      <c r="E348" t="s">
        <v>799</v>
      </c>
      <c r="F348">
        <v>0</v>
      </c>
      <c r="T348" t="s">
        <v>648</v>
      </c>
      <c r="U348" t="s">
        <v>245</v>
      </c>
      <c r="V348" t="s">
        <v>469</v>
      </c>
      <c r="W348" t="s">
        <v>649</v>
      </c>
      <c r="X348" t="s">
        <v>232</v>
      </c>
      <c r="Y348" t="s">
        <v>261</v>
      </c>
      <c r="Z348" s="53" t="str">
        <f>INDEX('[10]NY'!$X$3:$X692,MATCH(AG348,'[10]NY'!$AE$3:$AE$334,0),1)</f>
        <v>NCBL</v>
      </c>
      <c r="AA348" t="s">
        <v>241</v>
      </c>
      <c r="AB348" t="s">
        <v>274</v>
      </c>
      <c r="AD348">
        <v>1382</v>
      </c>
      <c r="AF348" t="str">
        <f t="shared" si="25"/>
        <v>250290</v>
      </c>
      <c r="AG348" t="str">
        <f>'[9]NY0604-GDMReport'!W361</f>
        <v>250290</v>
      </c>
      <c r="AH348">
        <f t="shared" si="26"/>
        <v>0</v>
      </c>
      <c r="AL348">
        <f t="shared" si="27"/>
        <v>0</v>
      </c>
      <c r="AM348" s="40">
        <f t="shared" si="28"/>
        <v>0</v>
      </c>
      <c r="AN348" s="32">
        <f t="shared" si="29"/>
        <v>0</v>
      </c>
    </row>
    <row r="349" spans="1:40" ht="12.75">
      <c r="A349" t="s">
        <v>182</v>
      </c>
      <c r="B349" t="s">
        <v>1033</v>
      </c>
      <c r="C349">
        <v>2521</v>
      </c>
      <c r="D349" t="s">
        <v>827</v>
      </c>
      <c r="F349">
        <v>0</v>
      </c>
      <c r="T349" t="s">
        <v>784</v>
      </c>
      <c r="U349" t="s">
        <v>245</v>
      </c>
      <c r="V349" t="s">
        <v>469</v>
      </c>
      <c r="W349" t="s">
        <v>806</v>
      </c>
      <c r="X349" t="s">
        <v>232</v>
      </c>
      <c r="Y349" t="s">
        <v>240</v>
      </c>
      <c r="Z349" s="53">
        <f>INDEX('[10]NY'!$X$3:$X693,MATCH(AG349,'[10]NY'!$AE$3:$AE$334,0),1)</f>
        <v>0</v>
      </c>
      <c r="AA349" t="s">
        <v>258</v>
      </c>
      <c r="AD349">
        <v>686</v>
      </c>
      <c r="AF349" t="str">
        <f t="shared" si="25"/>
        <v>2521UGT001</v>
      </c>
      <c r="AG349" t="str">
        <f>'[9]NY0604-GDMReport'!W362</f>
        <v>2521UGT001</v>
      </c>
      <c r="AH349">
        <f t="shared" si="26"/>
        <v>0</v>
      </c>
      <c r="AL349" s="26">
        <f t="shared" si="27"/>
        <v>0</v>
      </c>
      <c r="AM349" s="71">
        <f t="shared" si="28"/>
        <v>0</v>
      </c>
      <c r="AN349" s="34">
        <f t="shared" si="29"/>
        <v>0</v>
      </c>
    </row>
    <row r="350" spans="7:40" ht="12.75">
      <c r="G350" s="32">
        <f>SUM(G3:G349)</f>
        <v>428688</v>
      </c>
      <c r="I350" s="57">
        <f>J350*2000/G350</f>
        <v>1.7590042175195013</v>
      </c>
      <c r="J350" s="16">
        <f>SUM(J3:J349)</f>
        <v>377.032</v>
      </c>
      <c r="K350" s="16"/>
      <c r="L350" s="16"/>
      <c r="M350" s="16"/>
      <c r="N350" s="16"/>
      <c r="O350" s="16"/>
      <c r="P350" s="16"/>
      <c r="Q350" s="16"/>
      <c r="R350" s="16"/>
      <c r="S350" s="32">
        <f>SUM(S3:S349)</f>
        <v>4321370.765999996</v>
      </c>
      <c r="AJ350" s="47">
        <f>SUM(AJ3:AJ349)</f>
        <v>110.29799999999999</v>
      </c>
      <c r="AL350" s="32">
        <f>SUM(AL3:AL349)</f>
        <v>272500</v>
      </c>
      <c r="AM350" s="32">
        <f>SUM(AM3:AM349)</f>
        <v>266.734</v>
      </c>
      <c r="AN350" s="32">
        <f>SUM(AN3:AN349)</f>
        <v>2683093.123999997</v>
      </c>
    </row>
    <row r="351" ht="12.75">
      <c r="I351" s="69" t="s">
        <v>461</v>
      </c>
    </row>
    <row r="356" ht="12.75">
      <c r="B356" s="80" t="s">
        <v>199</v>
      </c>
    </row>
    <row r="357" spans="1:40" ht="12.75">
      <c r="A357" t="s">
        <v>182</v>
      </c>
      <c r="B357" t="s">
        <v>646</v>
      </c>
      <c r="C357">
        <v>2503</v>
      </c>
      <c r="D357" t="s">
        <v>655</v>
      </c>
      <c r="F357">
        <v>4.5</v>
      </c>
      <c r="G357">
        <v>63</v>
      </c>
      <c r="I357">
        <v>0.583</v>
      </c>
      <c r="J357">
        <v>0.289</v>
      </c>
      <c r="K357" s="56">
        <f aca="true" t="shared" si="30" ref="K357:K382">J357*0.6</f>
        <v>0.17339999999999997</v>
      </c>
      <c r="L357" s="57">
        <f aca="true" t="shared" si="31" ref="L357:L388">$J357-K357</f>
        <v>0.11560000000000001</v>
      </c>
      <c r="M357" s="58">
        <f aca="true" t="shared" si="32" ref="M357:M388">S357*0.015/2000</f>
        <v>0.007425</v>
      </c>
      <c r="N357" s="57">
        <f aca="true" t="shared" si="33" ref="N357:N388">$J357-M357</f>
        <v>0.28157499999999996</v>
      </c>
      <c r="S357">
        <v>990</v>
      </c>
      <c r="T357" t="s">
        <v>648</v>
      </c>
      <c r="U357" t="s">
        <v>245</v>
      </c>
      <c r="V357" t="s">
        <v>469</v>
      </c>
      <c r="W357" t="s">
        <v>649</v>
      </c>
      <c r="X357" t="s">
        <v>232</v>
      </c>
      <c r="Y357" t="s">
        <v>240</v>
      </c>
      <c r="Z357" s="53">
        <v>0</v>
      </c>
      <c r="AA357" t="s">
        <v>271</v>
      </c>
      <c r="AD357">
        <v>220</v>
      </c>
      <c r="AF357" t="s">
        <v>1034</v>
      </c>
      <c r="AG357" t="s">
        <v>1034</v>
      </c>
      <c r="AH357">
        <v>0</v>
      </c>
      <c r="AL357">
        <v>63</v>
      </c>
      <c r="AM357" s="40">
        <v>0.289</v>
      </c>
      <c r="AN357" s="32">
        <v>990</v>
      </c>
    </row>
    <row r="358" spans="1:40" ht="12.75">
      <c r="A358" t="s">
        <v>182</v>
      </c>
      <c r="B358" t="s">
        <v>701</v>
      </c>
      <c r="C358">
        <v>2490</v>
      </c>
      <c r="D358" t="s">
        <v>655</v>
      </c>
      <c r="F358">
        <v>5</v>
      </c>
      <c r="G358">
        <v>75</v>
      </c>
      <c r="I358">
        <v>0.342</v>
      </c>
      <c r="J358">
        <v>0.201</v>
      </c>
      <c r="K358" s="56">
        <f t="shared" si="30"/>
        <v>0.1206</v>
      </c>
      <c r="L358" s="57">
        <f t="shared" si="31"/>
        <v>0.08040000000000001</v>
      </c>
      <c r="M358" s="58">
        <f t="shared" si="32"/>
        <v>0.0088125</v>
      </c>
      <c r="N358" s="57">
        <f t="shared" si="33"/>
        <v>0.1921875</v>
      </c>
      <c r="S358">
        <v>1175</v>
      </c>
      <c r="T358" t="s">
        <v>702</v>
      </c>
      <c r="U358" t="s">
        <v>245</v>
      </c>
      <c r="V358" t="s">
        <v>469</v>
      </c>
      <c r="W358" t="s">
        <v>705</v>
      </c>
      <c r="X358" t="s">
        <v>232</v>
      </c>
      <c r="Y358" t="s">
        <v>240</v>
      </c>
      <c r="Z358" s="53">
        <v>0</v>
      </c>
      <c r="AA358" t="s">
        <v>274</v>
      </c>
      <c r="AD358">
        <v>235</v>
      </c>
      <c r="AF358" t="s">
        <v>1035</v>
      </c>
      <c r="AG358" t="s">
        <v>1035</v>
      </c>
      <c r="AH358">
        <v>0</v>
      </c>
      <c r="AL358">
        <v>75</v>
      </c>
      <c r="AM358" s="40">
        <v>0.201</v>
      </c>
      <c r="AN358" s="32">
        <v>1175</v>
      </c>
    </row>
    <row r="359" spans="1:40" ht="12.75">
      <c r="A359" t="s">
        <v>182</v>
      </c>
      <c r="B359" t="s">
        <v>706</v>
      </c>
      <c r="C359">
        <v>55243</v>
      </c>
      <c r="D359" t="s">
        <v>717</v>
      </c>
      <c r="F359">
        <v>16</v>
      </c>
      <c r="G359">
        <v>320</v>
      </c>
      <c r="I359">
        <v>0.494</v>
      </c>
      <c r="J359">
        <v>1.008</v>
      </c>
      <c r="K359" s="56">
        <f t="shared" si="30"/>
        <v>0.6048</v>
      </c>
      <c r="L359" s="57">
        <f t="shared" si="31"/>
        <v>0.4032</v>
      </c>
      <c r="M359" s="58">
        <f t="shared" si="32"/>
        <v>0.0306</v>
      </c>
      <c r="N359" s="57">
        <f t="shared" si="33"/>
        <v>0.9774</v>
      </c>
      <c r="S359">
        <v>4080</v>
      </c>
      <c r="T359" t="s">
        <v>708</v>
      </c>
      <c r="U359" t="s">
        <v>245</v>
      </c>
      <c r="V359" t="s">
        <v>469</v>
      </c>
      <c r="W359" t="s">
        <v>709</v>
      </c>
      <c r="X359" t="s">
        <v>232</v>
      </c>
      <c r="Y359" t="s">
        <v>240</v>
      </c>
      <c r="Z359" s="53">
        <v>0</v>
      </c>
      <c r="AA359" t="s">
        <v>274</v>
      </c>
      <c r="AB359" t="s">
        <v>258</v>
      </c>
      <c r="AD359">
        <v>255</v>
      </c>
      <c r="AF359" t="s">
        <v>1036</v>
      </c>
      <c r="AG359" t="s">
        <v>1036</v>
      </c>
      <c r="AH359">
        <v>0</v>
      </c>
      <c r="AI359">
        <v>30</v>
      </c>
      <c r="AJ359">
        <v>0.096</v>
      </c>
      <c r="AK359">
        <v>382.5</v>
      </c>
      <c r="AL359">
        <v>290</v>
      </c>
      <c r="AM359" s="40">
        <v>0.912</v>
      </c>
      <c r="AN359" s="32">
        <v>3697.5</v>
      </c>
    </row>
    <row r="360" spans="1:40" ht="12.75">
      <c r="A360" t="s">
        <v>182</v>
      </c>
      <c r="B360" t="s">
        <v>706</v>
      </c>
      <c r="C360">
        <v>55243</v>
      </c>
      <c r="D360" t="s">
        <v>718</v>
      </c>
      <c r="F360">
        <v>16</v>
      </c>
      <c r="G360">
        <v>320</v>
      </c>
      <c r="I360">
        <v>0.494</v>
      </c>
      <c r="J360">
        <v>1.008</v>
      </c>
      <c r="K360" s="56">
        <f t="shared" si="30"/>
        <v>0.6048</v>
      </c>
      <c r="L360" s="57">
        <f t="shared" si="31"/>
        <v>0.4032</v>
      </c>
      <c r="M360" s="58">
        <f t="shared" si="32"/>
        <v>0.0306</v>
      </c>
      <c r="N360" s="57">
        <f t="shared" si="33"/>
        <v>0.9774</v>
      </c>
      <c r="S360">
        <v>4080</v>
      </c>
      <c r="T360" t="s">
        <v>708</v>
      </c>
      <c r="U360" t="s">
        <v>245</v>
      </c>
      <c r="V360" t="s">
        <v>469</v>
      </c>
      <c r="W360" t="s">
        <v>709</v>
      </c>
      <c r="X360" t="s">
        <v>232</v>
      </c>
      <c r="Y360" t="s">
        <v>240</v>
      </c>
      <c r="Z360" s="53">
        <v>0</v>
      </c>
      <c r="AA360" t="s">
        <v>274</v>
      </c>
      <c r="AB360" t="s">
        <v>258</v>
      </c>
      <c r="AD360">
        <v>255</v>
      </c>
      <c r="AF360" t="s">
        <v>1037</v>
      </c>
      <c r="AG360" t="s">
        <v>1037</v>
      </c>
      <c r="AH360">
        <v>0</v>
      </c>
      <c r="AI360">
        <v>30</v>
      </c>
      <c r="AJ360">
        <v>0.096</v>
      </c>
      <c r="AK360">
        <v>382.5</v>
      </c>
      <c r="AL360">
        <v>290</v>
      </c>
      <c r="AM360" s="40">
        <v>0.912</v>
      </c>
      <c r="AN360" s="32">
        <v>3697.5</v>
      </c>
    </row>
    <row r="361" spans="1:40" ht="12.75">
      <c r="A361" t="s">
        <v>182</v>
      </c>
      <c r="B361" t="s">
        <v>706</v>
      </c>
      <c r="C361">
        <v>55243</v>
      </c>
      <c r="D361" t="s">
        <v>719</v>
      </c>
      <c r="F361">
        <v>13.25</v>
      </c>
      <c r="G361">
        <v>265</v>
      </c>
      <c r="I361">
        <v>0.486</v>
      </c>
      <c r="J361">
        <v>0.819</v>
      </c>
      <c r="K361" s="56">
        <f t="shared" si="30"/>
        <v>0.49139999999999995</v>
      </c>
      <c r="L361" s="57">
        <f t="shared" si="31"/>
        <v>0.3276</v>
      </c>
      <c r="M361" s="58">
        <f t="shared" si="32"/>
        <v>0.025341000000000002</v>
      </c>
      <c r="N361" s="57">
        <f t="shared" si="33"/>
        <v>0.7936589999999999</v>
      </c>
      <c r="S361">
        <v>3378.8</v>
      </c>
      <c r="T361" t="s">
        <v>708</v>
      </c>
      <c r="U361" t="s">
        <v>245</v>
      </c>
      <c r="V361" t="s">
        <v>469</v>
      </c>
      <c r="W361" t="s">
        <v>709</v>
      </c>
      <c r="X361" t="s">
        <v>232</v>
      </c>
      <c r="Y361" t="s">
        <v>240</v>
      </c>
      <c r="Z361" s="53">
        <v>0</v>
      </c>
      <c r="AA361" t="s">
        <v>274</v>
      </c>
      <c r="AB361" t="s">
        <v>258</v>
      </c>
      <c r="AD361">
        <v>255</v>
      </c>
      <c r="AF361" t="s">
        <v>1038</v>
      </c>
      <c r="AG361" t="s">
        <v>1038</v>
      </c>
      <c r="AH361">
        <v>0</v>
      </c>
      <c r="AI361">
        <v>25</v>
      </c>
      <c r="AJ361">
        <v>0.08</v>
      </c>
      <c r="AK361">
        <v>318.8</v>
      </c>
      <c r="AL361">
        <v>240</v>
      </c>
      <c r="AM361" s="40">
        <v>0.739</v>
      </c>
      <c r="AN361" s="32">
        <v>3060</v>
      </c>
    </row>
    <row r="362" spans="1:40" ht="12.75">
      <c r="A362" t="s">
        <v>182</v>
      </c>
      <c r="B362" t="s">
        <v>706</v>
      </c>
      <c r="C362">
        <v>55243</v>
      </c>
      <c r="D362" t="s">
        <v>720</v>
      </c>
      <c r="F362">
        <v>13.25</v>
      </c>
      <c r="G362">
        <v>265</v>
      </c>
      <c r="I362">
        <v>0.486</v>
      </c>
      <c r="J362">
        <v>0.819</v>
      </c>
      <c r="K362" s="56">
        <f t="shared" si="30"/>
        <v>0.49139999999999995</v>
      </c>
      <c r="L362" s="57">
        <f t="shared" si="31"/>
        <v>0.3276</v>
      </c>
      <c r="M362" s="58">
        <f t="shared" si="32"/>
        <v>0.025341000000000002</v>
      </c>
      <c r="N362" s="57">
        <f t="shared" si="33"/>
        <v>0.7936589999999999</v>
      </c>
      <c r="S362">
        <v>3378.8</v>
      </c>
      <c r="T362" t="s">
        <v>708</v>
      </c>
      <c r="U362" t="s">
        <v>245</v>
      </c>
      <c r="V362" t="s">
        <v>469</v>
      </c>
      <c r="W362" t="s">
        <v>709</v>
      </c>
      <c r="X362" t="s">
        <v>232</v>
      </c>
      <c r="Y362" t="s">
        <v>240</v>
      </c>
      <c r="Z362" s="53">
        <v>0</v>
      </c>
      <c r="AA362" t="s">
        <v>274</v>
      </c>
      <c r="AB362" t="s">
        <v>258</v>
      </c>
      <c r="AD362">
        <v>255</v>
      </c>
      <c r="AF362" t="s">
        <v>1039</v>
      </c>
      <c r="AG362" t="s">
        <v>1039</v>
      </c>
      <c r="AH362">
        <v>0</v>
      </c>
      <c r="AI362">
        <v>25</v>
      </c>
      <c r="AJ362">
        <v>0.08</v>
      </c>
      <c r="AK362">
        <v>318.8</v>
      </c>
      <c r="AL362">
        <v>240</v>
      </c>
      <c r="AM362" s="40">
        <v>0.739</v>
      </c>
      <c r="AN362" s="32">
        <v>3060</v>
      </c>
    </row>
    <row r="363" spans="1:40" ht="12.75">
      <c r="A363" t="s">
        <v>182</v>
      </c>
      <c r="B363" t="s">
        <v>706</v>
      </c>
      <c r="C363">
        <v>55243</v>
      </c>
      <c r="D363" t="s">
        <v>721</v>
      </c>
      <c r="F363">
        <v>7.8</v>
      </c>
      <c r="G363">
        <v>156</v>
      </c>
      <c r="I363">
        <v>0.494</v>
      </c>
      <c r="J363">
        <v>0.52</v>
      </c>
      <c r="K363" s="56">
        <f t="shared" si="30"/>
        <v>0.312</v>
      </c>
      <c r="L363" s="57">
        <f t="shared" si="31"/>
        <v>0.20800000000000002</v>
      </c>
      <c r="M363" s="58">
        <f t="shared" si="32"/>
        <v>0.0157785</v>
      </c>
      <c r="N363" s="57">
        <f t="shared" si="33"/>
        <v>0.5042215</v>
      </c>
      <c r="S363">
        <v>2103.8</v>
      </c>
      <c r="T363" t="s">
        <v>708</v>
      </c>
      <c r="U363" t="s">
        <v>245</v>
      </c>
      <c r="V363" t="s">
        <v>469</v>
      </c>
      <c r="W363" t="s">
        <v>709</v>
      </c>
      <c r="X363" t="s">
        <v>232</v>
      </c>
      <c r="Y363" t="s">
        <v>240</v>
      </c>
      <c r="Z363" s="53">
        <v>0</v>
      </c>
      <c r="AA363" t="s">
        <v>274</v>
      </c>
      <c r="AB363" t="s">
        <v>258</v>
      </c>
      <c r="AD363">
        <v>255</v>
      </c>
      <c r="AF363" t="s">
        <v>1040</v>
      </c>
      <c r="AG363" t="s">
        <v>1040</v>
      </c>
      <c r="AH363">
        <v>0</v>
      </c>
      <c r="AI363">
        <v>40</v>
      </c>
      <c r="AJ363">
        <v>0.127</v>
      </c>
      <c r="AK363">
        <v>510</v>
      </c>
      <c r="AL363">
        <v>116</v>
      </c>
      <c r="AM363" s="40">
        <v>0.393</v>
      </c>
      <c r="AN363" s="32">
        <v>1593.8</v>
      </c>
    </row>
    <row r="364" spans="1:40" ht="12.75">
      <c r="A364" t="s">
        <v>182</v>
      </c>
      <c r="B364" t="s">
        <v>706</v>
      </c>
      <c r="C364">
        <v>55243</v>
      </c>
      <c r="D364" t="s">
        <v>722</v>
      </c>
      <c r="F364">
        <v>7.8</v>
      </c>
      <c r="G364">
        <v>156</v>
      </c>
      <c r="I364">
        <v>0.494</v>
      </c>
      <c r="J364">
        <v>0.52</v>
      </c>
      <c r="K364" s="56">
        <f t="shared" si="30"/>
        <v>0.312</v>
      </c>
      <c r="L364" s="57">
        <f t="shared" si="31"/>
        <v>0.20800000000000002</v>
      </c>
      <c r="M364" s="58">
        <f t="shared" si="32"/>
        <v>0.0157785</v>
      </c>
      <c r="N364" s="57">
        <f t="shared" si="33"/>
        <v>0.5042215</v>
      </c>
      <c r="S364">
        <v>2103.8</v>
      </c>
      <c r="T364" t="s">
        <v>708</v>
      </c>
      <c r="U364" t="s">
        <v>245</v>
      </c>
      <c r="V364" t="s">
        <v>469</v>
      </c>
      <c r="W364" t="s">
        <v>709</v>
      </c>
      <c r="X364" t="s">
        <v>232</v>
      </c>
      <c r="Y364" t="s">
        <v>240</v>
      </c>
      <c r="Z364" s="53">
        <v>0</v>
      </c>
      <c r="AA364" t="s">
        <v>274</v>
      </c>
      <c r="AB364" t="s">
        <v>258</v>
      </c>
      <c r="AD364">
        <v>255</v>
      </c>
      <c r="AF364" t="s">
        <v>1041</v>
      </c>
      <c r="AG364" t="s">
        <v>1041</v>
      </c>
      <c r="AH364">
        <v>0</v>
      </c>
      <c r="AI364">
        <v>40</v>
      </c>
      <c r="AJ364">
        <v>0.127</v>
      </c>
      <c r="AK364">
        <v>510</v>
      </c>
      <c r="AL364">
        <v>116</v>
      </c>
      <c r="AM364" s="40">
        <v>0.393</v>
      </c>
      <c r="AN364" s="32">
        <v>1593.8</v>
      </c>
    </row>
    <row r="365" spans="1:40" ht="12.75">
      <c r="A365" t="s">
        <v>182</v>
      </c>
      <c r="B365" t="s">
        <v>706</v>
      </c>
      <c r="C365">
        <v>55243</v>
      </c>
      <c r="D365" t="s">
        <v>723</v>
      </c>
      <c r="F365">
        <v>10.75</v>
      </c>
      <c r="G365">
        <v>215</v>
      </c>
      <c r="I365">
        <v>0.494</v>
      </c>
      <c r="J365">
        <v>0.677</v>
      </c>
      <c r="K365" s="56">
        <f t="shared" si="30"/>
        <v>0.4062</v>
      </c>
      <c r="L365" s="57">
        <f t="shared" si="31"/>
        <v>0.27080000000000004</v>
      </c>
      <c r="M365" s="58">
        <f t="shared" si="32"/>
        <v>0.020560500000000002</v>
      </c>
      <c r="N365" s="57">
        <f t="shared" si="33"/>
        <v>0.6564395000000001</v>
      </c>
      <c r="S365">
        <v>2741.4</v>
      </c>
      <c r="T365" t="s">
        <v>708</v>
      </c>
      <c r="U365" t="s">
        <v>245</v>
      </c>
      <c r="V365" t="s">
        <v>469</v>
      </c>
      <c r="W365" t="s">
        <v>709</v>
      </c>
      <c r="X365" t="s">
        <v>232</v>
      </c>
      <c r="Y365" t="s">
        <v>240</v>
      </c>
      <c r="Z365" s="53">
        <v>0</v>
      </c>
      <c r="AA365" t="s">
        <v>274</v>
      </c>
      <c r="AB365" t="s">
        <v>258</v>
      </c>
      <c r="AD365">
        <v>255</v>
      </c>
      <c r="AF365" t="s">
        <v>1042</v>
      </c>
      <c r="AG365" t="s">
        <v>1042</v>
      </c>
      <c r="AH365">
        <v>0</v>
      </c>
      <c r="AI365">
        <v>40</v>
      </c>
      <c r="AJ365">
        <v>0.127</v>
      </c>
      <c r="AK365">
        <v>510</v>
      </c>
      <c r="AL365">
        <v>175</v>
      </c>
      <c r="AM365" s="40">
        <v>0.55</v>
      </c>
      <c r="AN365" s="32">
        <v>2231.4</v>
      </c>
    </row>
    <row r="366" spans="1:40" ht="12.75">
      <c r="A366" t="s">
        <v>182</v>
      </c>
      <c r="B366" t="s">
        <v>706</v>
      </c>
      <c r="C366">
        <v>55243</v>
      </c>
      <c r="D366" t="s">
        <v>724</v>
      </c>
      <c r="F366">
        <v>10.75</v>
      </c>
      <c r="G366">
        <v>215</v>
      </c>
      <c r="I366">
        <v>0.494</v>
      </c>
      <c r="J366">
        <v>0.677</v>
      </c>
      <c r="K366" s="56">
        <f t="shared" si="30"/>
        <v>0.4062</v>
      </c>
      <c r="L366" s="57">
        <f t="shared" si="31"/>
        <v>0.27080000000000004</v>
      </c>
      <c r="M366" s="58">
        <f t="shared" si="32"/>
        <v>0.020560500000000002</v>
      </c>
      <c r="N366" s="57">
        <f t="shared" si="33"/>
        <v>0.6564395000000001</v>
      </c>
      <c r="S366">
        <v>2741.4</v>
      </c>
      <c r="T366" t="s">
        <v>708</v>
      </c>
      <c r="U366" t="s">
        <v>245</v>
      </c>
      <c r="V366" t="s">
        <v>469</v>
      </c>
      <c r="W366" t="s">
        <v>709</v>
      </c>
      <c r="X366" t="s">
        <v>232</v>
      </c>
      <c r="Y366" t="s">
        <v>240</v>
      </c>
      <c r="Z366" s="53">
        <v>0</v>
      </c>
      <c r="AA366" t="s">
        <v>274</v>
      </c>
      <c r="AB366" t="s">
        <v>258</v>
      </c>
      <c r="AD366">
        <v>255</v>
      </c>
      <c r="AF366" t="s">
        <v>1043</v>
      </c>
      <c r="AG366" t="s">
        <v>1043</v>
      </c>
      <c r="AH366">
        <v>0</v>
      </c>
      <c r="AI366">
        <v>40</v>
      </c>
      <c r="AJ366">
        <v>0.127</v>
      </c>
      <c r="AK366">
        <v>510</v>
      </c>
      <c r="AL366">
        <v>175</v>
      </c>
      <c r="AM366" s="40">
        <v>0.55</v>
      </c>
      <c r="AN366" s="32">
        <v>2231.4</v>
      </c>
    </row>
    <row r="367" spans="1:40" ht="12.75">
      <c r="A367" t="s">
        <v>182</v>
      </c>
      <c r="B367" t="s">
        <v>706</v>
      </c>
      <c r="C367">
        <v>55243</v>
      </c>
      <c r="D367" t="s">
        <v>725</v>
      </c>
      <c r="F367">
        <v>18.75</v>
      </c>
      <c r="G367">
        <v>375</v>
      </c>
      <c r="I367">
        <v>0.494</v>
      </c>
      <c r="J367">
        <v>1.181</v>
      </c>
      <c r="K367" s="56">
        <f t="shared" si="30"/>
        <v>0.7086</v>
      </c>
      <c r="L367" s="57">
        <f t="shared" si="31"/>
        <v>0.47240000000000004</v>
      </c>
      <c r="M367" s="58">
        <f t="shared" si="32"/>
        <v>0.035859749999999996</v>
      </c>
      <c r="N367" s="57">
        <f t="shared" si="33"/>
        <v>1.14514025</v>
      </c>
      <c r="S367">
        <v>4781.3</v>
      </c>
      <c r="T367" t="s">
        <v>708</v>
      </c>
      <c r="U367" t="s">
        <v>245</v>
      </c>
      <c r="V367" t="s">
        <v>469</v>
      </c>
      <c r="W367" t="s">
        <v>709</v>
      </c>
      <c r="X367" t="s">
        <v>232</v>
      </c>
      <c r="Y367" t="s">
        <v>240</v>
      </c>
      <c r="Z367" s="53">
        <v>0</v>
      </c>
      <c r="AA367" t="s">
        <v>274</v>
      </c>
      <c r="AB367" t="s">
        <v>258</v>
      </c>
      <c r="AD367">
        <v>255</v>
      </c>
      <c r="AF367" t="s">
        <v>1044</v>
      </c>
      <c r="AG367" t="s">
        <v>1044</v>
      </c>
      <c r="AH367">
        <v>0</v>
      </c>
      <c r="AI367">
        <v>25</v>
      </c>
      <c r="AJ367">
        <v>0.08</v>
      </c>
      <c r="AK367">
        <v>318.8</v>
      </c>
      <c r="AL367">
        <v>350</v>
      </c>
      <c r="AM367" s="40">
        <v>1.101</v>
      </c>
      <c r="AN367" s="32">
        <v>4462.5</v>
      </c>
    </row>
    <row r="368" spans="1:40" ht="12.75">
      <c r="A368" t="s">
        <v>182</v>
      </c>
      <c r="B368" t="s">
        <v>706</v>
      </c>
      <c r="C368">
        <v>55243</v>
      </c>
      <c r="D368" t="s">
        <v>726</v>
      </c>
      <c r="F368">
        <v>18.75</v>
      </c>
      <c r="G368">
        <v>375</v>
      </c>
      <c r="I368">
        <v>0.494</v>
      </c>
      <c r="J368">
        <v>1.181</v>
      </c>
      <c r="K368" s="56">
        <f t="shared" si="30"/>
        <v>0.7086</v>
      </c>
      <c r="L368" s="57">
        <f t="shared" si="31"/>
        <v>0.47240000000000004</v>
      </c>
      <c r="M368" s="58">
        <f t="shared" si="32"/>
        <v>0.035859749999999996</v>
      </c>
      <c r="N368" s="57">
        <f t="shared" si="33"/>
        <v>1.14514025</v>
      </c>
      <c r="S368">
        <v>4781.3</v>
      </c>
      <c r="T368" t="s">
        <v>708</v>
      </c>
      <c r="U368" t="s">
        <v>245</v>
      </c>
      <c r="V368" t="s">
        <v>469</v>
      </c>
      <c r="W368" t="s">
        <v>709</v>
      </c>
      <c r="X368" t="s">
        <v>232</v>
      </c>
      <c r="Y368" t="s">
        <v>240</v>
      </c>
      <c r="Z368" s="53">
        <v>0</v>
      </c>
      <c r="AA368" t="s">
        <v>274</v>
      </c>
      <c r="AB368" t="s">
        <v>258</v>
      </c>
      <c r="AD368">
        <v>255</v>
      </c>
      <c r="AF368" t="s">
        <v>1045</v>
      </c>
      <c r="AG368" t="s">
        <v>1045</v>
      </c>
      <c r="AH368">
        <v>0</v>
      </c>
      <c r="AI368">
        <v>25</v>
      </c>
      <c r="AJ368">
        <v>0.08</v>
      </c>
      <c r="AK368">
        <v>318.8</v>
      </c>
      <c r="AL368">
        <v>350</v>
      </c>
      <c r="AM368" s="40">
        <v>1.101</v>
      </c>
      <c r="AN368" s="32">
        <v>4462.5</v>
      </c>
    </row>
    <row r="369" spans="1:40" ht="12.75">
      <c r="A369" t="s">
        <v>182</v>
      </c>
      <c r="B369" t="s">
        <v>706</v>
      </c>
      <c r="C369">
        <v>55243</v>
      </c>
      <c r="D369" t="s">
        <v>727</v>
      </c>
      <c r="F369">
        <v>14.5</v>
      </c>
      <c r="G369">
        <v>290</v>
      </c>
      <c r="I369">
        <v>0.494</v>
      </c>
      <c r="J369">
        <v>0.914</v>
      </c>
      <c r="K369" s="56">
        <f t="shared" si="30"/>
        <v>0.5484</v>
      </c>
      <c r="L369" s="57">
        <f t="shared" si="31"/>
        <v>0.36560000000000004</v>
      </c>
      <c r="M369" s="58">
        <f t="shared" si="32"/>
        <v>0.02773125</v>
      </c>
      <c r="N369" s="57">
        <f t="shared" si="33"/>
        <v>0.88626875</v>
      </c>
      <c r="S369">
        <v>3697.5</v>
      </c>
      <c r="T369" t="s">
        <v>708</v>
      </c>
      <c r="U369" t="s">
        <v>245</v>
      </c>
      <c r="V369" t="s">
        <v>469</v>
      </c>
      <c r="W369" t="s">
        <v>709</v>
      </c>
      <c r="X369" t="s">
        <v>232</v>
      </c>
      <c r="Y369" t="s">
        <v>240</v>
      </c>
      <c r="Z369" s="53">
        <v>0</v>
      </c>
      <c r="AA369" t="s">
        <v>274</v>
      </c>
      <c r="AB369" t="s">
        <v>258</v>
      </c>
      <c r="AD369">
        <v>255</v>
      </c>
      <c r="AF369" t="s">
        <v>1046</v>
      </c>
      <c r="AG369" t="s">
        <v>1046</v>
      </c>
      <c r="AH369">
        <v>0</v>
      </c>
      <c r="AI369">
        <v>25</v>
      </c>
      <c r="AJ369">
        <v>0.08</v>
      </c>
      <c r="AK369">
        <v>318.8</v>
      </c>
      <c r="AL369">
        <v>265</v>
      </c>
      <c r="AM369" s="40">
        <v>0.8340000000000001</v>
      </c>
      <c r="AN369" s="32">
        <v>3378.7</v>
      </c>
    </row>
    <row r="370" spans="1:40" ht="12.75">
      <c r="A370" t="s">
        <v>182</v>
      </c>
      <c r="B370" t="s">
        <v>706</v>
      </c>
      <c r="C370">
        <v>55243</v>
      </c>
      <c r="D370" t="s">
        <v>728</v>
      </c>
      <c r="F370">
        <v>14.5</v>
      </c>
      <c r="G370">
        <v>290</v>
      </c>
      <c r="I370">
        <v>0.494</v>
      </c>
      <c r="J370">
        <v>0.914</v>
      </c>
      <c r="K370" s="56">
        <f t="shared" si="30"/>
        <v>0.5484</v>
      </c>
      <c r="L370" s="57">
        <f t="shared" si="31"/>
        <v>0.36560000000000004</v>
      </c>
      <c r="M370" s="58">
        <f t="shared" si="32"/>
        <v>0.02773125</v>
      </c>
      <c r="N370" s="57">
        <f t="shared" si="33"/>
        <v>0.88626875</v>
      </c>
      <c r="S370">
        <v>3697.5</v>
      </c>
      <c r="T370" t="s">
        <v>708</v>
      </c>
      <c r="U370" t="s">
        <v>245</v>
      </c>
      <c r="V370" t="s">
        <v>469</v>
      </c>
      <c r="W370" t="s">
        <v>709</v>
      </c>
      <c r="X370" t="s">
        <v>232</v>
      </c>
      <c r="Y370" t="s">
        <v>240</v>
      </c>
      <c r="Z370" s="53">
        <v>0</v>
      </c>
      <c r="AA370" t="s">
        <v>274</v>
      </c>
      <c r="AB370" t="s">
        <v>258</v>
      </c>
      <c r="AD370">
        <v>255</v>
      </c>
      <c r="AF370" t="s">
        <v>1047</v>
      </c>
      <c r="AG370" t="s">
        <v>1047</v>
      </c>
      <c r="AH370">
        <v>0</v>
      </c>
      <c r="AI370">
        <v>25</v>
      </c>
      <c r="AJ370">
        <v>0.08</v>
      </c>
      <c r="AK370">
        <v>318.8</v>
      </c>
      <c r="AL370">
        <v>265</v>
      </c>
      <c r="AM370" s="40">
        <v>0.8340000000000001</v>
      </c>
      <c r="AN370" s="32">
        <v>3378.7</v>
      </c>
    </row>
    <row r="371" spans="1:40" ht="12.75">
      <c r="A371" t="s">
        <v>182</v>
      </c>
      <c r="B371" t="s">
        <v>706</v>
      </c>
      <c r="C371">
        <v>55243</v>
      </c>
      <c r="D371" t="s">
        <v>729</v>
      </c>
      <c r="F371">
        <v>18</v>
      </c>
      <c r="G371">
        <v>360</v>
      </c>
      <c r="I371">
        <v>0.494</v>
      </c>
      <c r="J371">
        <v>1.134</v>
      </c>
      <c r="K371" s="56">
        <f t="shared" si="30"/>
        <v>0.6803999999999999</v>
      </c>
      <c r="L371" s="57">
        <f t="shared" si="31"/>
        <v>0.4536</v>
      </c>
      <c r="M371" s="58">
        <f t="shared" si="32"/>
        <v>0.03442575</v>
      </c>
      <c r="N371" s="57">
        <f t="shared" si="33"/>
        <v>1.0995742499999999</v>
      </c>
      <c r="S371">
        <v>4590.1</v>
      </c>
      <c r="T371" t="s">
        <v>708</v>
      </c>
      <c r="U371" t="s">
        <v>245</v>
      </c>
      <c r="V371" t="s">
        <v>469</v>
      </c>
      <c r="W371" t="s">
        <v>709</v>
      </c>
      <c r="X371" t="s">
        <v>232</v>
      </c>
      <c r="Y371" t="s">
        <v>240</v>
      </c>
      <c r="Z371" s="53">
        <v>0</v>
      </c>
      <c r="AA371" t="s">
        <v>274</v>
      </c>
      <c r="AB371" t="s">
        <v>258</v>
      </c>
      <c r="AD371">
        <v>255</v>
      </c>
      <c r="AF371" t="s">
        <v>1048</v>
      </c>
      <c r="AG371" t="s">
        <v>1048</v>
      </c>
      <c r="AH371">
        <v>0</v>
      </c>
      <c r="AI371">
        <v>25</v>
      </c>
      <c r="AJ371">
        <v>0.08</v>
      </c>
      <c r="AK371">
        <v>318.8</v>
      </c>
      <c r="AL371">
        <v>335</v>
      </c>
      <c r="AM371" s="40">
        <v>1.0539999999999998</v>
      </c>
      <c r="AN371" s="32">
        <v>4271.3</v>
      </c>
    </row>
    <row r="372" spans="1:40" ht="12.75">
      <c r="A372" t="s">
        <v>182</v>
      </c>
      <c r="B372" t="s">
        <v>706</v>
      </c>
      <c r="C372">
        <v>55243</v>
      </c>
      <c r="D372" t="s">
        <v>730</v>
      </c>
      <c r="F372">
        <v>18</v>
      </c>
      <c r="G372">
        <v>360</v>
      </c>
      <c r="I372">
        <v>0.494</v>
      </c>
      <c r="J372">
        <v>1.134</v>
      </c>
      <c r="K372" s="56">
        <f t="shared" si="30"/>
        <v>0.6803999999999999</v>
      </c>
      <c r="L372" s="57">
        <f t="shared" si="31"/>
        <v>0.4536</v>
      </c>
      <c r="M372" s="58">
        <f t="shared" si="32"/>
        <v>0.03442575</v>
      </c>
      <c r="N372" s="57">
        <f t="shared" si="33"/>
        <v>1.0995742499999999</v>
      </c>
      <c r="S372">
        <v>4590.1</v>
      </c>
      <c r="T372" t="s">
        <v>708</v>
      </c>
      <c r="U372" t="s">
        <v>245</v>
      </c>
      <c r="V372" t="s">
        <v>469</v>
      </c>
      <c r="W372" t="s">
        <v>709</v>
      </c>
      <c r="X372" t="s">
        <v>232</v>
      </c>
      <c r="Y372" t="s">
        <v>240</v>
      </c>
      <c r="Z372" s="53">
        <v>0</v>
      </c>
      <c r="AA372" t="s">
        <v>274</v>
      </c>
      <c r="AB372" t="s">
        <v>258</v>
      </c>
      <c r="AD372">
        <v>255</v>
      </c>
      <c r="AF372" t="s">
        <v>1049</v>
      </c>
      <c r="AG372" t="s">
        <v>1049</v>
      </c>
      <c r="AH372">
        <v>0</v>
      </c>
      <c r="AI372">
        <v>25</v>
      </c>
      <c r="AJ372">
        <v>0.08</v>
      </c>
      <c r="AK372">
        <v>318.8</v>
      </c>
      <c r="AL372">
        <v>335</v>
      </c>
      <c r="AM372" s="40">
        <v>1.0539999999999998</v>
      </c>
      <c r="AN372" s="32">
        <v>4271.3</v>
      </c>
    </row>
    <row r="373" spans="1:40" ht="12.75">
      <c r="A373" t="s">
        <v>182</v>
      </c>
      <c r="B373" t="s">
        <v>706</v>
      </c>
      <c r="C373">
        <v>55243</v>
      </c>
      <c r="D373" t="s">
        <v>731</v>
      </c>
      <c r="F373">
        <v>13.75</v>
      </c>
      <c r="G373">
        <v>275</v>
      </c>
      <c r="I373">
        <v>0.539</v>
      </c>
      <c r="J373">
        <v>0.945</v>
      </c>
      <c r="K373" s="56">
        <f t="shared" si="30"/>
        <v>0.567</v>
      </c>
      <c r="L373" s="57">
        <f t="shared" si="31"/>
        <v>0.378</v>
      </c>
      <c r="M373" s="58">
        <f t="shared" si="32"/>
        <v>0.02629725</v>
      </c>
      <c r="N373" s="57">
        <f t="shared" si="33"/>
        <v>0.9187027499999999</v>
      </c>
      <c r="S373">
        <v>3506.3</v>
      </c>
      <c r="T373" t="s">
        <v>708</v>
      </c>
      <c r="U373" t="s">
        <v>245</v>
      </c>
      <c r="V373" t="s">
        <v>469</v>
      </c>
      <c r="W373" t="s">
        <v>709</v>
      </c>
      <c r="X373" t="s">
        <v>232</v>
      </c>
      <c r="Y373" t="s">
        <v>240</v>
      </c>
      <c r="Z373" s="53">
        <v>0</v>
      </c>
      <c r="AA373" t="s">
        <v>274</v>
      </c>
      <c r="AB373" t="s">
        <v>258</v>
      </c>
      <c r="AD373">
        <v>255</v>
      </c>
      <c r="AF373" t="s">
        <v>1050</v>
      </c>
      <c r="AG373" t="s">
        <v>1050</v>
      </c>
      <c r="AH373">
        <v>0</v>
      </c>
      <c r="AL373">
        <v>275</v>
      </c>
      <c r="AM373" s="40">
        <v>0.945</v>
      </c>
      <c r="AN373" s="32">
        <v>3506.3</v>
      </c>
    </row>
    <row r="374" spans="1:40" ht="12.75">
      <c r="A374" t="s">
        <v>182</v>
      </c>
      <c r="B374" t="s">
        <v>706</v>
      </c>
      <c r="C374">
        <v>55243</v>
      </c>
      <c r="D374" t="s">
        <v>732</v>
      </c>
      <c r="F374">
        <v>13.75</v>
      </c>
      <c r="G374">
        <v>275</v>
      </c>
      <c r="I374">
        <v>0.494</v>
      </c>
      <c r="J374">
        <v>0.866</v>
      </c>
      <c r="K374" s="56">
        <f t="shared" si="30"/>
        <v>0.5196</v>
      </c>
      <c r="L374" s="57">
        <f t="shared" si="31"/>
        <v>0.34640000000000004</v>
      </c>
      <c r="M374" s="58">
        <f t="shared" si="32"/>
        <v>0.02629725</v>
      </c>
      <c r="N374" s="57">
        <f t="shared" si="33"/>
        <v>0.8397027499999999</v>
      </c>
      <c r="S374">
        <v>3506.3</v>
      </c>
      <c r="T374" t="s">
        <v>708</v>
      </c>
      <c r="U374" t="s">
        <v>245</v>
      </c>
      <c r="V374" t="s">
        <v>469</v>
      </c>
      <c r="W374" t="s">
        <v>709</v>
      </c>
      <c r="X374" t="s">
        <v>232</v>
      </c>
      <c r="Y374" t="s">
        <v>240</v>
      </c>
      <c r="Z374" s="53">
        <v>0</v>
      </c>
      <c r="AA374" t="s">
        <v>274</v>
      </c>
      <c r="AB374" t="s">
        <v>258</v>
      </c>
      <c r="AD374">
        <v>255</v>
      </c>
      <c r="AF374" t="s">
        <v>1051</v>
      </c>
      <c r="AG374" t="s">
        <v>1051</v>
      </c>
      <c r="AH374">
        <v>0</v>
      </c>
      <c r="AL374">
        <v>275</v>
      </c>
      <c r="AM374" s="40">
        <v>0.866</v>
      </c>
      <c r="AN374" s="32">
        <v>3506.3</v>
      </c>
    </row>
    <row r="375" spans="1:40" ht="12.75">
      <c r="A375" t="s">
        <v>182</v>
      </c>
      <c r="B375" t="s">
        <v>706</v>
      </c>
      <c r="C375">
        <v>55243</v>
      </c>
      <c r="D375" t="s">
        <v>733</v>
      </c>
      <c r="F375">
        <v>14</v>
      </c>
      <c r="G375">
        <v>280</v>
      </c>
      <c r="I375">
        <v>0.494</v>
      </c>
      <c r="J375">
        <v>0.882</v>
      </c>
      <c r="K375" s="56">
        <f t="shared" si="30"/>
        <v>0.5292</v>
      </c>
      <c r="L375" s="57">
        <f t="shared" si="31"/>
        <v>0.3528</v>
      </c>
      <c r="M375" s="58">
        <f t="shared" si="32"/>
        <v>0.026776499999999998</v>
      </c>
      <c r="N375" s="57">
        <f t="shared" si="33"/>
        <v>0.8552235</v>
      </c>
      <c r="S375">
        <v>3570.2</v>
      </c>
      <c r="T375" t="s">
        <v>708</v>
      </c>
      <c r="U375" t="s">
        <v>245</v>
      </c>
      <c r="V375" t="s">
        <v>469</v>
      </c>
      <c r="W375" t="s">
        <v>709</v>
      </c>
      <c r="X375" t="s">
        <v>232</v>
      </c>
      <c r="Y375" t="s">
        <v>240</v>
      </c>
      <c r="Z375" s="53">
        <v>0</v>
      </c>
      <c r="AA375" t="s">
        <v>274</v>
      </c>
      <c r="AB375" t="s">
        <v>258</v>
      </c>
      <c r="AD375">
        <v>255</v>
      </c>
      <c r="AF375" t="s">
        <v>1052</v>
      </c>
      <c r="AG375" t="s">
        <v>1052</v>
      </c>
      <c r="AH375">
        <v>0</v>
      </c>
      <c r="AI375">
        <v>25</v>
      </c>
      <c r="AJ375">
        <v>0.08</v>
      </c>
      <c r="AK375">
        <v>318.8</v>
      </c>
      <c r="AL375">
        <v>255</v>
      </c>
      <c r="AM375" s="40">
        <v>0.802</v>
      </c>
      <c r="AN375" s="32">
        <v>3251.4</v>
      </c>
    </row>
    <row r="376" spans="1:40" ht="12.75">
      <c r="A376" t="s">
        <v>182</v>
      </c>
      <c r="B376" t="s">
        <v>706</v>
      </c>
      <c r="C376">
        <v>55243</v>
      </c>
      <c r="D376" t="s">
        <v>734</v>
      </c>
      <c r="F376">
        <v>14</v>
      </c>
      <c r="G376">
        <v>280</v>
      </c>
      <c r="I376">
        <v>0.494</v>
      </c>
      <c r="J376">
        <v>0.882</v>
      </c>
      <c r="K376" s="56">
        <f t="shared" si="30"/>
        <v>0.5292</v>
      </c>
      <c r="L376" s="57">
        <f t="shared" si="31"/>
        <v>0.3528</v>
      </c>
      <c r="M376" s="58">
        <f t="shared" si="32"/>
        <v>0.026776499999999998</v>
      </c>
      <c r="N376" s="57">
        <f t="shared" si="33"/>
        <v>0.8552235</v>
      </c>
      <c r="S376">
        <v>3570.2</v>
      </c>
      <c r="T376" t="s">
        <v>708</v>
      </c>
      <c r="U376" t="s">
        <v>245</v>
      </c>
      <c r="V376" t="s">
        <v>469</v>
      </c>
      <c r="W376" t="s">
        <v>709</v>
      </c>
      <c r="X376" t="s">
        <v>232</v>
      </c>
      <c r="Y376" t="s">
        <v>240</v>
      </c>
      <c r="Z376" s="53">
        <v>0</v>
      </c>
      <c r="AA376" t="s">
        <v>274</v>
      </c>
      <c r="AB376" t="s">
        <v>258</v>
      </c>
      <c r="AD376">
        <v>255</v>
      </c>
      <c r="AF376" t="s">
        <v>1053</v>
      </c>
      <c r="AG376" t="s">
        <v>1053</v>
      </c>
      <c r="AH376">
        <v>0</v>
      </c>
      <c r="AI376">
        <v>25</v>
      </c>
      <c r="AJ376">
        <v>0.08</v>
      </c>
      <c r="AK376">
        <v>318.8</v>
      </c>
      <c r="AL376">
        <v>255</v>
      </c>
      <c r="AM376" s="40">
        <v>0.802</v>
      </c>
      <c r="AN376" s="32">
        <v>3251.4</v>
      </c>
    </row>
    <row r="377" spans="1:40" ht="12.75">
      <c r="A377" t="s">
        <v>182</v>
      </c>
      <c r="B377" t="s">
        <v>706</v>
      </c>
      <c r="C377">
        <v>55243</v>
      </c>
      <c r="D377" t="s">
        <v>735</v>
      </c>
      <c r="F377">
        <v>11.5</v>
      </c>
      <c r="G377">
        <v>230</v>
      </c>
      <c r="I377">
        <v>0.494</v>
      </c>
      <c r="J377">
        <v>0.725</v>
      </c>
      <c r="K377" s="56">
        <f t="shared" si="30"/>
        <v>0.435</v>
      </c>
      <c r="L377" s="57">
        <f t="shared" si="31"/>
        <v>0.29</v>
      </c>
      <c r="M377" s="58">
        <f t="shared" si="32"/>
        <v>0.021995249999999997</v>
      </c>
      <c r="N377" s="57">
        <f t="shared" si="33"/>
        <v>0.70300475</v>
      </c>
      <c r="S377">
        <v>2932.7</v>
      </c>
      <c r="T377" t="s">
        <v>708</v>
      </c>
      <c r="U377" t="s">
        <v>245</v>
      </c>
      <c r="V377" t="s">
        <v>469</v>
      </c>
      <c r="W377" t="s">
        <v>709</v>
      </c>
      <c r="X377" t="s">
        <v>232</v>
      </c>
      <c r="Y377" t="s">
        <v>240</v>
      </c>
      <c r="Z377" s="53">
        <v>0</v>
      </c>
      <c r="AA377" t="s">
        <v>274</v>
      </c>
      <c r="AB377" t="s">
        <v>258</v>
      </c>
      <c r="AD377">
        <v>255</v>
      </c>
      <c r="AF377" t="s">
        <v>1054</v>
      </c>
      <c r="AG377" t="s">
        <v>1054</v>
      </c>
      <c r="AH377">
        <v>0</v>
      </c>
      <c r="AI377">
        <v>25</v>
      </c>
      <c r="AJ377">
        <v>0.084</v>
      </c>
      <c r="AK377">
        <v>318.8</v>
      </c>
      <c r="AL377">
        <v>205</v>
      </c>
      <c r="AM377" s="40">
        <v>0.641</v>
      </c>
      <c r="AN377" s="32">
        <v>2613.9</v>
      </c>
    </row>
    <row r="378" spans="1:40" ht="12.75">
      <c r="A378" t="s">
        <v>182</v>
      </c>
      <c r="B378" t="s">
        <v>706</v>
      </c>
      <c r="C378">
        <v>55243</v>
      </c>
      <c r="D378" t="s">
        <v>736</v>
      </c>
      <c r="F378">
        <v>11.5</v>
      </c>
      <c r="G378">
        <v>230</v>
      </c>
      <c r="I378">
        <v>0.555</v>
      </c>
      <c r="J378">
        <v>0.814</v>
      </c>
      <c r="K378" s="56">
        <f t="shared" si="30"/>
        <v>0.48839999999999995</v>
      </c>
      <c r="L378" s="57">
        <f t="shared" si="31"/>
        <v>0.3256</v>
      </c>
      <c r="M378" s="58">
        <f t="shared" si="32"/>
        <v>0.021995249999999997</v>
      </c>
      <c r="N378" s="57">
        <f t="shared" si="33"/>
        <v>0.7920047499999999</v>
      </c>
      <c r="S378">
        <v>2932.7</v>
      </c>
      <c r="T378" t="s">
        <v>708</v>
      </c>
      <c r="U378" t="s">
        <v>245</v>
      </c>
      <c r="V378" t="s">
        <v>469</v>
      </c>
      <c r="W378" t="s">
        <v>709</v>
      </c>
      <c r="X378" t="s">
        <v>232</v>
      </c>
      <c r="Y378" t="s">
        <v>240</v>
      </c>
      <c r="Z378" s="53">
        <v>0</v>
      </c>
      <c r="AA378" t="s">
        <v>274</v>
      </c>
      <c r="AB378" t="s">
        <v>258</v>
      </c>
      <c r="AD378">
        <v>255</v>
      </c>
      <c r="AF378" t="s">
        <v>1055</v>
      </c>
      <c r="AG378" t="s">
        <v>1055</v>
      </c>
      <c r="AH378">
        <v>0</v>
      </c>
      <c r="AI378">
        <v>25</v>
      </c>
      <c r="AJ378">
        <v>0.084</v>
      </c>
      <c r="AK378">
        <v>318.8</v>
      </c>
      <c r="AL378">
        <v>205</v>
      </c>
      <c r="AM378" s="40">
        <v>0.73</v>
      </c>
      <c r="AN378" s="32">
        <v>2613.9</v>
      </c>
    </row>
    <row r="379" spans="1:40" ht="12.75">
      <c r="A379" t="s">
        <v>182</v>
      </c>
      <c r="B379" t="s">
        <v>706</v>
      </c>
      <c r="C379">
        <v>55243</v>
      </c>
      <c r="D379" t="s">
        <v>737</v>
      </c>
      <c r="F379">
        <v>5</v>
      </c>
      <c r="G379">
        <v>100</v>
      </c>
      <c r="I379">
        <v>0.494</v>
      </c>
      <c r="J379">
        <v>0.315</v>
      </c>
      <c r="K379" s="56">
        <f t="shared" si="30"/>
        <v>0.189</v>
      </c>
      <c r="L379" s="57">
        <f t="shared" si="31"/>
        <v>0.126</v>
      </c>
      <c r="M379" s="58">
        <f t="shared" si="32"/>
        <v>0.009563249999999999</v>
      </c>
      <c r="N379" s="57">
        <f t="shared" si="33"/>
        <v>0.30543675</v>
      </c>
      <c r="S379">
        <v>1275.1</v>
      </c>
      <c r="T379" t="s">
        <v>708</v>
      </c>
      <c r="U379" t="s">
        <v>245</v>
      </c>
      <c r="V379" t="s">
        <v>469</v>
      </c>
      <c r="W379" t="s">
        <v>709</v>
      </c>
      <c r="X379" t="s">
        <v>232</v>
      </c>
      <c r="Y379" t="s">
        <v>240</v>
      </c>
      <c r="Z379" s="53">
        <v>0</v>
      </c>
      <c r="AA379" t="s">
        <v>274</v>
      </c>
      <c r="AB379" t="s">
        <v>258</v>
      </c>
      <c r="AD379">
        <v>255</v>
      </c>
      <c r="AF379" t="s">
        <v>1056</v>
      </c>
      <c r="AG379" t="s">
        <v>1056</v>
      </c>
      <c r="AH379">
        <v>0</v>
      </c>
      <c r="AI379">
        <v>35</v>
      </c>
      <c r="AJ379">
        <v>0.112</v>
      </c>
      <c r="AK379">
        <v>446.3</v>
      </c>
      <c r="AL379">
        <v>65</v>
      </c>
      <c r="AM379" s="40">
        <v>0.203</v>
      </c>
      <c r="AN379" s="32">
        <v>828.8</v>
      </c>
    </row>
    <row r="380" spans="1:40" ht="12.75">
      <c r="A380" t="s">
        <v>182</v>
      </c>
      <c r="B380" t="s">
        <v>706</v>
      </c>
      <c r="C380">
        <v>55243</v>
      </c>
      <c r="D380" t="s">
        <v>738</v>
      </c>
      <c r="F380">
        <v>5</v>
      </c>
      <c r="G380">
        <v>100</v>
      </c>
      <c r="I380">
        <v>0.494</v>
      </c>
      <c r="J380">
        <v>0.315</v>
      </c>
      <c r="K380" s="56">
        <f t="shared" si="30"/>
        <v>0.189</v>
      </c>
      <c r="L380" s="57">
        <f t="shared" si="31"/>
        <v>0.126</v>
      </c>
      <c r="M380" s="58">
        <f t="shared" si="32"/>
        <v>0.009563249999999999</v>
      </c>
      <c r="N380" s="57">
        <f t="shared" si="33"/>
        <v>0.30543675</v>
      </c>
      <c r="S380">
        <v>1275.1</v>
      </c>
      <c r="T380" t="s">
        <v>708</v>
      </c>
      <c r="U380" t="s">
        <v>245</v>
      </c>
      <c r="V380" t="s">
        <v>469</v>
      </c>
      <c r="W380" t="s">
        <v>709</v>
      </c>
      <c r="X380" t="s">
        <v>232</v>
      </c>
      <c r="Y380" t="s">
        <v>240</v>
      </c>
      <c r="Z380" s="53">
        <v>0</v>
      </c>
      <c r="AA380" t="s">
        <v>274</v>
      </c>
      <c r="AB380" t="s">
        <v>258</v>
      </c>
      <c r="AD380">
        <v>255</v>
      </c>
      <c r="AF380" t="s">
        <v>1057</v>
      </c>
      <c r="AG380" t="s">
        <v>1057</v>
      </c>
      <c r="AH380">
        <v>0</v>
      </c>
      <c r="AI380">
        <v>35</v>
      </c>
      <c r="AJ380">
        <v>0.112</v>
      </c>
      <c r="AK380">
        <v>446.3</v>
      </c>
      <c r="AL380">
        <v>65</v>
      </c>
      <c r="AM380" s="40">
        <v>0.203</v>
      </c>
      <c r="AN380" s="32">
        <v>828.8</v>
      </c>
    </row>
    <row r="381" spans="1:40" ht="12.75">
      <c r="A381" t="s">
        <v>182</v>
      </c>
      <c r="B381" t="s">
        <v>706</v>
      </c>
      <c r="C381">
        <v>55243</v>
      </c>
      <c r="D381" t="s">
        <v>739</v>
      </c>
      <c r="F381">
        <v>12</v>
      </c>
      <c r="G381">
        <v>240</v>
      </c>
      <c r="I381">
        <v>0.494</v>
      </c>
      <c r="J381">
        <v>0.756</v>
      </c>
      <c r="K381" s="56">
        <f t="shared" si="30"/>
        <v>0.4536</v>
      </c>
      <c r="L381" s="57">
        <f t="shared" si="31"/>
        <v>0.3024</v>
      </c>
      <c r="M381" s="58">
        <f t="shared" si="32"/>
        <v>0.022949999999999998</v>
      </c>
      <c r="N381" s="57">
        <f t="shared" si="33"/>
        <v>0.73305</v>
      </c>
      <c r="S381">
        <v>3060</v>
      </c>
      <c r="T381" t="s">
        <v>708</v>
      </c>
      <c r="U381" t="s">
        <v>245</v>
      </c>
      <c r="V381" t="s">
        <v>469</v>
      </c>
      <c r="W381" t="s">
        <v>709</v>
      </c>
      <c r="X381" t="s">
        <v>232</v>
      </c>
      <c r="Y381" t="s">
        <v>240</v>
      </c>
      <c r="Z381" s="53">
        <v>0</v>
      </c>
      <c r="AA381" t="s">
        <v>274</v>
      </c>
      <c r="AB381" t="s">
        <v>258</v>
      </c>
      <c r="AD381">
        <v>255</v>
      </c>
      <c r="AF381" t="s">
        <v>1058</v>
      </c>
      <c r="AG381" t="s">
        <v>1058</v>
      </c>
      <c r="AH381">
        <v>0</v>
      </c>
      <c r="AI381">
        <v>25</v>
      </c>
      <c r="AJ381">
        <v>0.08</v>
      </c>
      <c r="AK381">
        <v>318.8</v>
      </c>
      <c r="AL381">
        <v>215</v>
      </c>
      <c r="AM381" s="40">
        <v>0.676</v>
      </c>
      <c r="AN381" s="32">
        <v>2741.2</v>
      </c>
    </row>
    <row r="382" spans="1:40" ht="12.75">
      <c r="A382" t="s">
        <v>182</v>
      </c>
      <c r="B382" t="s">
        <v>706</v>
      </c>
      <c r="C382">
        <v>55243</v>
      </c>
      <c r="D382" t="s">
        <v>740</v>
      </c>
      <c r="F382">
        <v>12</v>
      </c>
      <c r="G382">
        <v>240</v>
      </c>
      <c r="I382">
        <v>0.494</v>
      </c>
      <c r="J382">
        <v>0.756</v>
      </c>
      <c r="K382" s="56">
        <f t="shared" si="30"/>
        <v>0.4536</v>
      </c>
      <c r="L382" s="57">
        <f t="shared" si="31"/>
        <v>0.3024</v>
      </c>
      <c r="M382" s="58">
        <f t="shared" si="32"/>
        <v>0.022949999999999998</v>
      </c>
      <c r="N382" s="57">
        <f t="shared" si="33"/>
        <v>0.73305</v>
      </c>
      <c r="S382">
        <v>3060</v>
      </c>
      <c r="T382" t="s">
        <v>708</v>
      </c>
      <c r="U382" t="s">
        <v>245</v>
      </c>
      <c r="V382" t="s">
        <v>469</v>
      </c>
      <c r="W382" t="s">
        <v>709</v>
      </c>
      <c r="X382" t="s">
        <v>232</v>
      </c>
      <c r="Y382" t="s">
        <v>240</v>
      </c>
      <c r="Z382" s="53">
        <v>0</v>
      </c>
      <c r="AA382" t="s">
        <v>274</v>
      </c>
      <c r="AB382" t="s">
        <v>258</v>
      </c>
      <c r="AD382">
        <v>255</v>
      </c>
      <c r="AF382" t="s">
        <v>1059</v>
      </c>
      <c r="AG382" t="s">
        <v>1059</v>
      </c>
      <c r="AH382">
        <v>0</v>
      </c>
      <c r="AI382">
        <v>25</v>
      </c>
      <c r="AJ382">
        <v>0.08</v>
      </c>
      <c r="AK382">
        <v>318.8</v>
      </c>
      <c r="AL382">
        <v>215</v>
      </c>
      <c r="AM382" s="40">
        <v>0.676</v>
      </c>
      <c r="AN382" s="32">
        <v>2741.2</v>
      </c>
    </row>
    <row r="383" spans="1:40" ht="12.75">
      <c r="A383" t="s">
        <v>182</v>
      </c>
      <c r="B383" t="s">
        <v>805</v>
      </c>
      <c r="C383">
        <v>2511</v>
      </c>
      <c r="D383" t="s">
        <v>807</v>
      </c>
      <c r="F383">
        <v>14</v>
      </c>
      <c r="G383">
        <v>156</v>
      </c>
      <c r="I383">
        <v>0.3</v>
      </c>
      <c r="J383">
        <v>0.412</v>
      </c>
      <c r="K383">
        <v>0.412</v>
      </c>
      <c r="L383" s="57">
        <f t="shared" si="31"/>
        <v>0</v>
      </c>
      <c r="M383" s="58">
        <f t="shared" si="32"/>
        <v>0.020592</v>
      </c>
      <c r="N383" s="57">
        <f t="shared" si="33"/>
        <v>0.391408</v>
      </c>
      <c r="S383">
        <v>2745.6</v>
      </c>
      <c r="T383" t="s">
        <v>764</v>
      </c>
      <c r="U383" t="s">
        <v>245</v>
      </c>
      <c r="V383" t="s">
        <v>469</v>
      </c>
      <c r="W383" t="s">
        <v>806</v>
      </c>
      <c r="X383" t="s">
        <v>232</v>
      </c>
      <c r="Y383" t="s">
        <v>240</v>
      </c>
      <c r="Z383" s="53">
        <v>0</v>
      </c>
      <c r="AA383" t="s">
        <v>274</v>
      </c>
      <c r="AB383" t="s">
        <v>258</v>
      </c>
      <c r="AC383" s="59" t="str">
        <f>'[10]NY'!AA363</f>
        <v>Water Injection (Began 01-MAY-02)</v>
      </c>
      <c r="AD383">
        <v>276</v>
      </c>
      <c r="AF383" t="s">
        <v>1060</v>
      </c>
      <c r="AG383" t="s">
        <v>1060</v>
      </c>
      <c r="AH383">
        <v>0</v>
      </c>
      <c r="AI383">
        <v>32</v>
      </c>
      <c r="AJ383">
        <v>0.081</v>
      </c>
      <c r="AK383">
        <v>537.6</v>
      </c>
      <c r="AL383">
        <v>124</v>
      </c>
      <c r="AM383" s="40">
        <v>0.33099999999999996</v>
      </c>
      <c r="AN383" s="32">
        <v>2208</v>
      </c>
    </row>
    <row r="384" spans="1:40" ht="12.75">
      <c r="A384" t="s">
        <v>182</v>
      </c>
      <c r="B384" t="s">
        <v>805</v>
      </c>
      <c r="C384">
        <v>2511</v>
      </c>
      <c r="D384" t="s">
        <v>808</v>
      </c>
      <c r="F384">
        <v>13</v>
      </c>
      <c r="G384">
        <v>136</v>
      </c>
      <c r="I384">
        <v>0.3</v>
      </c>
      <c r="J384">
        <v>0.359</v>
      </c>
      <c r="K384">
        <v>0.359</v>
      </c>
      <c r="L384" s="57">
        <f t="shared" si="31"/>
        <v>0</v>
      </c>
      <c r="M384" s="58">
        <f t="shared" si="32"/>
        <v>0.017952</v>
      </c>
      <c r="N384" s="57">
        <f t="shared" si="33"/>
        <v>0.34104799999999996</v>
      </c>
      <c r="S384">
        <v>2393.6</v>
      </c>
      <c r="T384" t="s">
        <v>764</v>
      </c>
      <c r="U384" t="s">
        <v>245</v>
      </c>
      <c r="V384" t="s">
        <v>469</v>
      </c>
      <c r="W384" t="s">
        <v>806</v>
      </c>
      <c r="X384" t="s">
        <v>232</v>
      </c>
      <c r="Y384" t="s">
        <v>240</v>
      </c>
      <c r="Z384" s="53">
        <v>0</v>
      </c>
      <c r="AA384" t="s">
        <v>274</v>
      </c>
      <c r="AB384" t="s">
        <v>258</v>
      </c>
      <c r="AC384" s="59" t="str">
        <f>'[10]NY'!AA364</f>
        <v>Water Injection (Began 01-MAY-02)</v>
      </c>
      <c r="AD384">
        <v>276</v>
      </c>
      <c r="AF384" t="s">
        <v>1061</v>
      </c>
      <c r="AG384" t="s">
        <v>1061</v>
      </c>
      <c r="AH384">
        <v>0</v>
      </c>
      <c r="AI384">
        <v>72</v>
      </c>
      <c r="AJ384">
        <v>0.181</v>
      </c>
      <c r="AK384">
        <v>1209.6</v>
      </c>
      <c r="AL384">
        <v>64</v>
      </c>
      <c r="AM384" s="40">
        <v>0.178</v>
      </c>
      <c r="AN384" s="32">
        <v>1184</v>
      </c>
    </row>
    <row r="385" spans="1:40" ht="12.75">
      <c r="A385" t="s">
        <v>182</v>
      </c>
      <c r="B385" t="s">
        <v>805</v>
      </c>
      <c r="C385">
        <v>2511</v>
      </c>
      <c r="D385" t="s">
        <v>809</v>
      </c>
      <c r="F385">
        <v>10</v>
      </c>
      <c r="G385">
        <v>105</v>
      </c>
      <c r="I385">
        <v>0.3</v>
      </c>
      <c r="J385">
        <v>0.277</v>
      </c>
      <c r="K385">
        <v>0.277</v>
      </c>
      <c r="L385" s="57">
        <f t="shared" si="31"/>
        <v>0</v>
      </c>
      <c r="M385" s="58">
        <f t="shared" si="32"/>
        <v>0.013859999999999999</v>
      </c>
      <c r="N385" s="57">
        <f t="shared" si="33"/>
        <v>0.26314000000000004</v>
      </c>
      <c r="S385">
        <v>1848</v>
      </c>
      <c r="T385" t="s">
        <v>764</v>
      </c>
      <c r="U385" t="s">
        <v>245</v>
      </c>
      <c r="V385" t="s">
        <v>469</v>
      </c>
      <c r="W385" t="s">
        <v>806</v>
      </c>
      <c r="X385" t="s">
        <v>232</v>
      </c>
      <c r="Y385" t="s">
        <v>240</v>
      </c>
      <c r="Z385" s="53">
        <v>0</v>
      </c>
      <c r="AA385" t="s">
        <v>274</v>
      </c>
      <c r="AB385" t="s">
        <v>258</v>
      </c>
      <c r="AC385" s="59" t="str">
        <f>'[10]NY'!AA365</f>
        <v>Water Injection (Began 01-MAY-02)</v>
      </c>
      <c r="AD385">
        <v>276</v>
      </c>
      <c r="AF385" t="s">
        <v>1062</v>
      </c>
      <c r="AG385" t="s">
        <v>1062</v>
      </c>
      <c r="AH385">
        <v>0</v>
      </c>
      <c r="AI385">
        <v>14</v>
      </c>
      <c r="AJ385">
        <v>0.035</v>
      </c>
      <c r="AK385">
        <v>235.2</v>
      </c>
      <c r="AL385">
        <v>91</v>
      </c>
      <c r="AM385" s="40">
        <v>0.24200000000000002</v>
      </c>
      <c r="AN385" s="32">
        <v>1612.8</v>
      </c>
    </row>
    <row r="386" spans="1:40" ht="12.75">
      <c r="A386" t="s">
        <v>182</v>
      </c>
      <c r="B386" t="s">
        <v>805</v>
      </c>
      <c r="C386">
        <v>2511</v>
      </c>
      <c r="D386" t="s">
        <v>810</v>
      </c>
      <c r="F386">
        <v>10</v>
      </c>
      <c r="G386">
        <v>91</v>
      </c>
      <c r="I386">
        <v>0.3</v>
      </c>
      <c r="J386">
        <v>0.24</v>
      </c>
      <c r="K386">
        <v>0.24</v>
      </c>
      <c r="L386" s="57">
        <f t="shared" si="31"/>
        <v>0</v>
      </c>
      <c r="M386" s="58">
        <f t="shared" si="32"/>
        <v>0.012011999999999998</v>
      </c>
      <c r="N386" s="57">
        <f t="shared" si="33"/>
        <v>0.227988</v>
      </c>
      <c r="S386">
        <v>1601.6</v>
      </c>
      <c r="T386" t="s">
        <v>764</v>
      </c>
      <c r="U386" t="s">
        <v>245</v>
      </c>
      <c r="V386" t="s">
        <v>469</v>
      </c>
      <c r="W386" t="s">
        <v>806</v>
      </c>
      <c r="X386" t="s">
        <v>232</v>
      </c>
      <c r="Y386" t="s">
        <v>240</v>
      </c>
      <c r="Z386" s="53">
        <v>0</v>
      </c>
      <c r="AA386" t="s">
        <v>274</v>
      </c>
      <c r="AB386" t="s">
        <v>258</v>
      </c>
      <c r="AC386" s="59" t="str">
        <f>'[10]NY'!AA366</f>
        <v>Water Injection (Began 01-MAY-02)</v>
      </c>
      <c r="AD386">
        <v>276</v>
      </c>
      <c r="AF386" t="s">
        <v>1063</v>
      </c>
      <c r="AG386" t="s">
        <v>1063</v>
      </c>
      <c r="AH386">
        <v>0</v>
      </c>
      <c r="AI386">
        <v>18</v>
      </c>
      <c r="AJ386">
        <v>0.045</v>
      </c>
      <c r="AK386">
        <v>302.4</v>
      </c>
      <c r="AL386">
        <v>73</v>
      </c>
      <c r="AM386" s="40">
        <v>0.195</v>
      </c>
      <c r="AN386" s="32">
        <v>1299.2</v>
      </c>
    </row>
    <row r="387" spans="1:40" ht="12.75">
      <c r="A387" t="s">
        <v>182</v>
      </c>
      <c r="B387" t="s">
        <v>805</v>
      </c>
      <c r="C387">
        <v>2511</v>
      </c>
      <c r="D387" t="s">
        <v>811</v>
      </c>
      <c r="F387">
        <v>10</v>
      </c>
      <c r="G387">
        <v>120</v>
      </c>
      <c r="I387">
        <v>0.3</v>
      </c>
      <c r="J387">
        <v>0.317</v>
      </c>
      <c r="K387">
        <v>0.317</v>
      </c>
      <c r="L387" s="57">
        <f t="shared" si="31"/>
        <v>0</v>
      </c>
      <c r="M387" s="58">
        <f t="shared" si="32"/>
        <v>0.01584</v>
      </c>
      <c r="N387" s="57">
        <f t="shared" si="33"/>
        <v>0.30116</v>
      </c>
      <c r="S387">
        <v>2112</v>
      </c>
      <c r="T387" t="s">
        <v>764</v>
      </c>
      <c r="U387" t="s">
        <v>245</v>
      </c>
      <c r="V387" t="s">
        <v>469</v>
      </c>
      <c r="W387" t="s">
        <v>806</v>
      </c>
      <c r="X387" t="s">
        <v>232</v>
      </c>
      <c r="Y387" t="s">
        <v>240</v>
      </c>
      <c r="Z387" s="53">
        <v>0</v>
      </c>
      <c r="AA387" t="s">
        <v>274</v>
      </c>
      <c r="AB387" t="s">
        <v>258</v>
      </c>
      <c r="AC387" s="59" t="str">
        <f>'[10]NY'!AA367</f>
        <v>Water Injection (Began 01-MAY-02)</v>
      </c>
      <c r="AD387">
        <v>276</v>
      </c>
      <c r="AF387" t="s">
        <v>1064</v>
      </c>
      <c r="AG387" t="s">
        <v>1064</v>
      </c>
      <c r="AH387">
        <v>0</v>
      </c>
      <c r="AL387">
        <v>120</v>
      </c>
      <c r="AM387" s="40">
        <v>0.317</v>
      </c>
      <c r="AN387" s="32">
        <v>2112</v>
      </c>
    </row>
    <row r="388" spans="1:40" ht="12.75">
      <c r="A388" t="s">
        <v>182</v>
      </c>
      <c r="B388" t="s">
        <v>805</v>
      </c>
      <c r="C388">
        <v>2511</v>
      </c>
      <c r="D388" t="s">
        <v>812</v>
      </c>
      <c r="F388">
        <v>11</v>
      </c>
      <c r="G388">
        <v>115</v>
      </c>
      <c r="I388">
        <v>0.3</v>
      </c>
      <c r="J388">
        <v>0.303</v>
      </c>
      <c r="K388">
        <v>0.303</v>
      </c>
      <c r="L388" s="57">
        <f t="shared" si="31"/>
        <v>0</v>
      </c>
      <c r="M388" s="58">
        <f t="shared" si="32"/>
        <v>0.015179999999999999</v>
      </c>
      <c r="N388" s="57">
        <f t="shared" si="33"/>
        <v>0.28781999999999996</v>
      </c>
      <c r="S388">
        <v>2024</v>
      </c>
      <c r="T388" t="s">
        <v>764</v>
      </c>
      <c r="U388" t="s">
        <v>245</v>
      </c>
      <c r="V388" t="s">
        <v>469</v>
      </c>
      <c r="W388" t="s">
        <v>806</v>
      </c>
      <c r="X388" t="s">
        <v>232</v>
      </c>
      <c r="Y388" t="s">
        <v>240</v>
      </c>
      <c r="Z388" s="53">
        <v>0</v>
      </c>
      <c r="AA388" t="s">
        <v>274</v>
      </c>
      <c r="AB388" t="s">
        <v>258</v>
      </c>
      <c r="AC388" s="59" t="str">
        <f>'[10]NY'!AA368</f>
        <v>Water Injection (Began 01-MAY-02)</v>
      </c>
      <c r="AD388">
        <v>276</v>
      </c>
      <c r="AF388" t="s">
        <v>1065</v>
      </c>
      <c r="AG388" t="s">
        <v>1065</v>
      </c>
      <c r="AH388">
        <v>0</v>
      </c>
      <c r="AL388">
        <v>115</v>
      </c>
      <c r="AM388" s="40">
        <v>0.303</v>
      </c>
      <c r="AN388" s="32">
        <v>2024</v>
      </c>
    </row>
    <row r="389" spans="1:40" ht="12.75">
      <c r="A389" t="s">
        <v>182</v>
      </c>
      <c r="B389" t="s">
        <v>805</v>
      </c>
      <c r="C389">
        <v>2511</v>
      </c>
      <c r="D389" t="s">
        <v>813</v>
      </c>
      <c r="F389">
        <v>11</v>
      </c>
      <c r="G389">
        <v>122</v>
      </c>
      <c r="I389">
        <v>0.3</v>
      </c>
      <c r="J389">
        <v>0.322</v>
      </c>
      <c r="K389">
        <v>0.322</v>
      </c>
      <c r="L389" s="57">
        <f aca="true" t="shared" si="34" ref="L389:L420">$J389-K389</f>
        <v>0</v>
      </c>
      <c r="M389" s="58">
        <f aca="true" t="shared" si="35" ref="M389:M420">S389*0.015/2000</f>
        <v>0.016104</v>
      </c>
      <c r="N389" s="57">
        <f aca="true" t="shared" si="36" ref="N389:N420">$J389-M389</f>
        <v>0.305896</v>
      </c>
      <c r="S389">
        <v>2147.2</v>
      </c>
      <c r="T389" t="s">
        <v>764</v>
      </c>
      <c r="U389" t="s">
        <v>245</v>
      </c>
      <c r="V389" t="s">
        <v>469</v>
      </c>
      <c r="W389" t="s">
        <v>806</v>
      </c>
      <c r="X389" t="s">
        <v>232</v>
      </c>
      <c r="Y389" t="s">
        <v>240</v>
      </c>
      <c r="Z389" s="53">
        <v>0</v>
      </c>
      <c r="AA389" t="s">
        <v>274</v>
      </c>
      <c r="AB389" t="s">
        <v>258</v>
      </c>
      <c r="AC389" s="59" t="str">
        <f>'[10]NY'!AA369</f>
        <v>Water Injection (Began 01-MAY-02)</v>
      </c>
      <c r="AD389">
        <v>276</v>
      </c>
      <c r="AF389" t="s">
        <v>1066</v>
      </c>
      <c r="AG389" t="s">
        <v>1066</v>
      </c>
      <c r="AH389">
        <v>0</v>
      </c>
      <c r="AI389">
        <v>28</v>
      </c>
      <c r="AJ389">
        <v>0.071</v>
      </c>
      <c r="AK389">
        <v>470.4</v>
      </c>
      <c r="AL389">
        <v>94</v>
      </c>
      <c r="AM389" s="40">
        <v>0.251</v>
      </c>
      <c r="AN389" s="32">
        <v>1676.8</v>
      </c>
    </row>
    <row r="390" spans="1:40" ht="12.75">
      <c r="A390" t="s">
        <v>182</v>
      </c>
      <c r="B390" t="s">
        <v>805</v>
      </c>
      <c r="C390">
        <v>2511</v>
      </c>
      <c r="D390" t="s">
        <v>814</v>
      </c>
      <c r="F390">
        <v>11</v>
      </c>
      <c r="G390">
        <v>124</v>
      </c>
      <c r="I390">
        <v>0.3</v>
      </c>
      <c r="J390">
        <v>0.327</v>
      </c>
      <c r="K390">
        <v>0.327</v>
      </c>
      <c r="L390" s="57">
        <f t="shared" si="34"/>
        <v>0</v>
      </c>
      <c r="M390" s="58">
        <f t="shared" si="35"/>
        <v>0.016367999999999997</v>
      </c>
      <c r="N390" s="57">
        <f t="shared" si="36"/>
        <v>0.310632</v>
      </c>
      <c r="S390">
        <v>2182.4</v>
      </c>
      <c r="T390" t="s">
        <v>764</v>
      </c>
      <c r="U390" t="s">
        <v>245</v>
      </c>
      <c r="V390" t="s">
        <v>469</v>
      </c>
      <c r="W390" t="s">
        <v>806</v>
      </c>
      <c r="X390" t="s">
        <v>232</v>
      </c>
      <c r="Y390" t="s">
        <v>240</v>
      </c>
      <c r="Z390" s="53">
        <v>0</v>
      </c>
      <c r="AA390" t="s">
        <v>274</v>
      </c>
      <c r="AB390" t="s">
        <v>258</v>
      </c>
      <c r="AC390" s="59" t="str">
        <f>'[10]NY'!AA370</f>
        <v>Water Injection (Began 01-MAY-02)</v>
      </c>
      <c r="AD390">
        <v>276</v>
      </c>
      <c r="AF390" t="s">
        <v>1067</v>
      </c>
      <c r="AG390" t="s">
        <v>1067</v>
      </c>
      <c r="AH390">
        <v>0</v>
      </c>
      <c r="AI390">
        <v>60</v>
      </c>
      <c r="AJ390">
        <v>0.151</v>
      </c>
      <c r="AK390">
        <v>1008</v>
      </c>
      <c r="AL390">
        <v>64</v>
      </c>
      <c r="AM390" s="40">
        <v>0.17600000000000002</v>
      </c>
      <c r="AN390" s="32">
        <v>1174.4</v>
      </c>
    </row>
    <row r="391" spans="1:40" ht="12.75">
      <c r="A391" t="s">
        <v>182</v>
      </c>
      <c r="B391" t="s">
        <v>805</v>
      </c>
      <c r="C391">
        <v>2511</v>
      </c>
      <c r="D391" t="s">
        <v>815</v>
      </c>
      <c r="F391">
        <v>11</v>
      </c>
      <c r="G391">
        <v>302</v>
      </c>
      <c r="I391">
        <v>0.838</v>
      </c>
      <c r="J391">
        <v>0.975</v>
      </c>
      <c r="K391">
        <v>0.975</v>
      </c>
      <c r="L391" s="57">
        <f t="shared" si="34"/>
        <v>0</v>
      </c>
      <c r="M391" s="58">
        <f t="shared" si="35"/>
        <v>0.01745625</v>
      </c>
      <c r="N391" s="57">
        <f t="shared" si="36"/>
        <v>0.95754375</v>
      </c>
      <c r="S391">
        <v>2327.5</v>
      </c>
      <c r="T391" t="s">
        <v>764</v>
      </c>
      <c r="U391" t="s">
        <v>245</v>
      </c>
      <c r="V391" t="s">
        <v>469</v>
      </c>
      <c r="W391" t="s">
        <v>806</v>
      </c>
      <c r="X391" t="s">
        <v>232</v>
      </c>
      <c r="Y391" t="s">
        <v>240</v>
      </c>
      <c r="Z391" s="53">
        <v>0</v>
      </c>
      <c r="AA391" t="s">
        <v>274</v>
      </c>
      <c r="AB391" t="s">
        <v>258</v>
      </c>
      <c r="AC391" s="59" t="str">
        <f>'[10]NY'!AA371</f>
        <v>Water Injection (Began 01-MAY-02)</v>
      </c>
      <c r="AD391">
        <v>270</v>
      </c>
      <c r="AF391" t="s">
        <v>1068</v>
      </c>
      <c r="AG391" t="s">
        <v>1068</v>
      </c>
      <c r="AH391">
        <v>0</v>
      </c>
      <c r="AI391">
        <v>1</v>
      </c>
      <c r="AJ391">
        <v>0.002</v>
      </c>
      <c r="AK391">
        <v>8.4</v>
      </c>
      <c r="AL391">
        <v>301</v>
      </c>
      <c r="AM391" s="40">
        <v>0.973</v>
      </c>
      <c r="AN391" s="32">
        <v>2319.1</v>
      </c>
    </row>
    <row r="392" spans="1:40" ht="12.75">
      <c r="A392" t="s">
        <v>182</v>
      </c>
      <c r="B392" t="s">
        <v>805</v>
      </c>
      <c r="C392">
        <v>2511</v>
      </c>
      <c r="D392" t="s">
        <v>816</v>
      </c>
      <c r="F392">
        <v>11</v>
      </c>
      <c r="G392">
        <v>302</v>
      </c>
      <c r="I392">
        <v>0.838</v>
      </c>
      <c r="J392">
        <v>0.975</v>
      </c>
      <c r="K392">
        <v>0.975</v>
      </c>
      <c r="L392" s="57">
        <f t="shared" si="34"/>
        <v>0</v>
      </c>
      <c r="M392" s="58">
        <f t="shared" si="35"/>
        <v>0.01745625</v>
      </c>
      <c r="N392" s="57">
        <f t="shared" si="36"/>
        <v>0.95754375</v>
      </c>
      <c r="S392">
        <v>2327.5</v>
      </c>
      <c r="T392" t="s">
        <v>764</v>
      </c>
      <c r="U392" t="s">
        <v>245</v>
      </c>
      <c r="V392" t="s">
        <v>469</v>
      </c>
      <c r="W392" t="s">
        <v>806</v>
      </c>
      <c r="X392" t="s">
        <v>232</v>
      </c>
      <c r="Y392" t="s">
        <v>240</v>
      </c>
      <c r="Z392" s="53">
        <v>0</v>
      </c>
      <c r="AA392" t="s">
        <v>274</v>
      </c>
      <c r="AB392" t="s">
        <v>258</v>
      </c>
      <c r="AC392" s="59" t="str">
        <f>'[10]NY'!AA372</f>
        <v>Water Injection (Began 01-MAY-02)</v>
      </c>
      <c r="AD392">
        <v>270</v>
      </c>
      <c r="AF392" t="s">
        <v>1069</v>
      </c>
      <c r="AG392" t="s">
        <v>1069</v>
      </c>
      <c r="AH392">
        <v>0</v>
      </c>
      <c r="AI392">
        <v>1</v>
      </c>
      <c r="AJ392">
        <v>0.002</v>
      </c>
      <c r="AK392">
        <v>8.4</v>
      </c>
      <c r="AL392">
        <v>301</v>
      </c>
      <c r="AM392" s="40">
        <v>0.973</v>
      </c>
      <c r="AN392" s="32">
        <v>2319.1</v>
      </c>
    </row>
    <row r="393" spans="1:40" ht="12.75">
      <c r="A393" t="s">
        <v>182</v>
      </c>
      <c r="B393" t="s">
        <v>805</v>
      </c>
      <c r="C393">
        <v>2511</v>
      </c>
      <c r="D393" t="s">
        <v>817</v>
      </c>
      <c r="F393">
        <v>11</v>
      </c>
      <c r="G393">
        <v>281</v>
      </c>
      <c r="I393">
        <v>0.492</v>
      </c>
      <c r="J393">
        <v>0.608</v>
      </c>
      <c r="K393">
        <v>0.608</v>
      </c>
      <c r="L393" s="57">
        <f t="shared" si="34"/>
        <v>0</v>
      </c>
      <c r="M393" s="58">
        <f t="shared" si="35"/>
        <v>0.018540749999999998</v>
      </c>
      <c r="N393" s="57">
        <f t="shared" si="36"/>
        <v>0.58945925</v>
      </c>
      <c r="S393">
        <v>2472.1</v>
      </c>
      <c r="T393" t="s">
        <v>764</v>
      </c>
      <c r="U393" t="s">
        <v>245</v>
      </c>
      <c r="V393" t="s">
        <v>469</v>
      </c>
      <c r="W393" t="s">
        <v>806</v>
      </c>
      <c r="X393" t="s">
        <v>232</v>
      </c>
      <c r="Y393" t="s">
        <v>240</v>
      </c>
      <c r="Z393" s="53">
        <v>0</v>
      </c>
      <c r="AA393" t="s">
        <v>274</v>
      </c>
      <c r="AB393" t="s">
        <v>258</v>
      </c>
      <c r="AC393" s="59" t="str">
        <f>'[10]NY'!AA373</f>
        <v>Water Injection (Began 01-MAY-02)</v>
      </c>
      <c r="AD393">
        <v>270</v>
      </c>
      <c r="AF393" t="s">
        <v>1070</v>
      </c>
      <c r="AG393" t="s">
        <v>1070</v>
      </c>
      <c r="AH393">
        <v>0</v>
      </c>
      <c r="AI393">
        <v>226</v>
      </c>
      <c r="AJ393">
        <v>0.467</v>
      </c>
      <c r="AK393">
        <v>1898.4</v>
      </c>
      <c r="AL393">
        <v>55</v>
      </c>
      <c r="AM393" s="40">
        <v>0.14099999999999996</v>
      </c>
      <c r="AN393" s="32">
        <v>573.7</v>
      </c>
    </row>
    <row r="394" spans="1:40" ht="12.75">
      <c r="A394" t="s">
        <v>182</v>
      </c>
      <c r="B394" t="s">
        <v>805</v>
      </c>
      <c r="C394">
        <v>2511</v>
      </c>
      <c r="D394" t="s">
        <v>818</v>
      </c>
      <c r="F394">
        <v>11</v>
      </c>
      <c r="G394">
        <v>281</v>
      </c>
      <c r="I394">
        <v>0.492</v>
      </c>
      <c r="J394">
        <v>0.608</v>
      </c>
      <c r="K394">
        <v>0.608</v>
      </c>
      <c r="L394" s="57">
        <f t="shared" si="34"/>
        <v>0</v>
      </c>
      <c r="M394" s="58">
        <f t="shared" si="35"/>
        <v>0.018540749999999998</v>
      </c>
      <c r="N394" s="57">
        <f t="shared" si="36"/>
        <v>0.58945925</v>
      </c>
      <c r="S394">
        <v>2472.1</v>
      </c>
      <c r="T394" t="s">
        <v>764</v>
      </c>
      <c r="U394" t="s">
        <v>245</v>
      </c>
      <c r="V394" t="s">
        <v>469</v>
      </c>
      <c r="W394" t="s">
        <v>806</v>
      </c>
      <c r="X394" t="s">
        <v>232</v>
      </c>
      <c r="Y394" t="s">
        <v>240</v>
      </c>
      <c r="Z394" s="53">
        <v>0</v>
      </c>
      <c r="AA394" t="s">
        <v>274</v>
      </c>
      <c r="AB394" t="s">
        <v>258</v>
      </c>
      <c r="AC394" s="59" t="str">
        <f>'[10]NY'!AA374</f>
        <v>Water Injection (Began 01-MAY-02)</v>
      </c>
      <c r="AD394">
        <v>270</v>
      </c>
      <c r="AF394" t="s">
        <v>1071</v>
      </c>
      <c r="AG394" t="s">
        <v>1071</v>
      </c>
      <c r="AH394">
        <v>0</v>
      </c>
      <c r="AI394">
        <v>226</v>
      </c>
      <c r="AJ394">
        <v>0.467</v>
      </c>
      <c r="AK394">
        <v>1898.4</v>
      </c>
      <c r="AL394">
        <v>55</v>
      </c>
      <c r="AM394" s="40">
        <v>0.14099999999999996</v>
      </c>
      <c r="AN394" s="32">
        <v>573.7</v>
      </c>
    </row>
    <row r="395" spans="1:40" ht="12.75">
      <c r="A395" t="s">
        <v>182</v>
      </c>
      <c r="B395" t="s">
        <v>805</v>
      </c>
      <c r="C395">
        <v>2511</v>
      </c>
      <c r="D395" t="s">
        <v>819</v>
      </c>
      <c r="F395">
        <v>13</v>
      </c>
      <c r="G395">
        <v>379</v>
      </c>
      <c r="I395">
        <v>0.492</v>
      </c>
      <c r="J395">
        <v>0.82</v>
      </c>
      <c r="K395">
        <v>0.82</v>
      </c>
      <c r="L395" s="57">
        <f t="shared" si="34"/>
        <v>0</v>
      </c>
      <c r="M395" s="58">
        <f t="shared" si="35"/>
        <v>0.02500575</v>
      </c>
      <c r="N395" s="57">
        <f t="shared" si="36"/>
        <v>0.7949942499999999</v>
      </c>
      <c r="S395">
        <v>3334.1</v>
      </c>
      <c r="T395" t="s">
        <v>764</v>
      </c>
      <c r="U395" t="s">
        <v>245</v>
      </c>
      <c r="V395" t="s">
        <v>469</v>
      </c>
      <c r="W395" t="s">
        <v>806</v>
      </c>
      <c r="X395" t="s">
        <v>232</v>
      </c>
      <c r="Y395" t="s">
        <v>240</v>
      </c>
      <c r="Z395" s="53">
        <v>0</v>
      </c>
      <c r="AA395" t="s">
        <v>274</v>
      </c>
      <c r="AB395" t="s">
        <v>258</v>
      </c>
      <c r="AC395" s="59" t="str">
        <f>'[10]NY'!AA375</f>
        <v>Water Injection (Began 01-MAY-02)</v>
      </c>
      <c r="AD395">
        <v>270</v>
      </c>
      <c r="AF395" t="s">
        <v>1072</v>
      </c>
      <c r="AG395" t="s">
        <v>1072</v>
      </c>
      <c r="AH395">
        <v>0</v>
      </c>
      <c r="AL395">
        <v>379</v>
      </c>
      <c r="AM395" s="40">
        <v>0.82</v>
      </c>
      <c r="AN395" s="32">
        <v>3334.1</v>
      </c>
    </row>
    <row r="396" spans="1:40" ht="12.75">
      <c r="A396" t="s">
        <v>182</v>
      </c>
      <c r="B396" t="s">
        <v>805</v>
      </c>
      <c r="C396">
        <v>2511</v>
      </c>
      <c r="D396" t="s">
        <v>820</v>
      </c>
      <c r="F396">
        <v>13</v>
      </c>
      <c r="G396">
        <v>379</v>
      </c>
      <c r="I396">
        <v>0.492</v>
      </c>
      <c r="J396">
        <v>0.82</v>
      </c>
      <c r="K396">
        <v>0.82</v>
      </c>
      <c r="L396" s="57">
        <f t="shared" si="34"/>
        <v>0</v>
      </c>
      <c r="M396" s="58">
        <f t="shared" si="35"/>
        <v>0.02500575</v>
      </c>
      <c r="N396" s="57">
        <f t="shared" si="36"/>
        <v>0.7949942499999999</v>
      </c>
      <c r="S396">
        <v>3334.1</v>
      </c>
      <c r="T396" t="s">
        <v>764</v>
      </c>
      <c r="U396" t="s">
        <v>245</v>
      </c>
      <c r="V396" t="s">
        <v>469</v>
      </c>
      <c r="W396" t="s">
        <v>806</v>
      </c>
      <c r="X396" t="s">
        <v>232</v>
      </c>
      <c r="Y396" t="s">
        <v>240</v>
      </c>
      <c r="Z396" s="53">
        <v>0</v>
      </c>
      <c r="AA396" t="s">
        <v>274</v>
      </c>
      <c r="AB396" t="s">
        <v>258</v>
      </c>
      <c r="AC396" s="59" t="str">
        <f>'[10]NY'!AA376</f>
        <v>Water Injection (Began 01-MAY-02)</v>
      </c>
      <c r="AD396">
        <v>270</v>
      </c>
      <c r="AF396" t="s">
        <v>1073</v>
      </c>
      <c r="AG396" t="s">
        <v>1073</v>
      </c>
      <c r="AH396">
        <v>0</v>
      </c>
      <c r="AL396">
        <v>379</v>
      </c>
      <c r="AM396" s="40">
        <v>0.82</v>
      </c>
      <c r="AN396" s="32">
        <v>3334.1</v>
      </c>
    </row>
    <row r="397" spans="1:40" ht="12.75">
      <c r="A397" t="s">
        <v>182</v>
      </c>
      <c r="B397" t="s">
        <v>805</v>
      </c>
      <c r="C397">
        <v>2511</v>
      </c>
      <c r="D397" t="s">
        <v>821</v>
      </c>
      <c r="F397">
        <v>13</v>
      </c>
      <c r="G397">
        <v>194</v>
      </c>
      <c r="I397">
        <v>0.492</v>
      </c>
      <c r="J397">
        <v>0.42</v>
      </c>
      <c r="K397">
        <v>0.42</v>
      </c>
      <c r="L397" s="57">
        <f t="shared" si="34"/>
        <v>0</v>
      </c>
      <c r="M397" s="58">
        <f t="shared" si="35"/>
        <v>0.012804</v>
      </c>
      <c r="N397" s="57">
        <f t="shared" si="36"/>
        <v>0.407196</v>
      </c>
      <c r="S397">
        <v>1707.2</v>
      </c>
      <c r="T397" t="s">
        <v>764</v>
      </c>
      <c r="U397" t="s">
        <v>245</v>
      </c>
      <c r="V397" t="s">
        <v>469</v>
      </c>
      <c r="W397" t="s">
        <v>806</v>
      </c>
      <c r="X397" t="s">
        <v>232</v>
      </c>
      <c r="Y397" t="s">
        <v>240</v>
      </c>
      <c r="Z397" s="53">
        <v>0</v>
      </c>
      <c r="AA397" t="s">
        <v>274</v>
      </c>
      <c r="AB397" t="s">
        <v>258</v>
      </c>
      <c r="AC397" s="59" t="str">
        <f>'[10]NY'!AA377</f>
        <v>Water Injection (Began 01-MAY-02)</v>
      </c>
      <c r="AD397">
        <v>270</v>
      </c>
      <c r="AF397" t="s">
        <v>1074</v>
      </c>
      <c r="AG397" t="s">
        <v>1074</v>
      </c>
      <c r="AH397">
        <v>0</v>
      </c>
      <c r="AL397">
        <v>194</v>
      </c>
      <c r="AM397" s="40">
        <v>0.42</v>
      </c>
      <c r="AN397" s="32">
        <v>1707.2</v>
      </c>
    </row>
    <row r="398" spans="1:40" ht="12.75">
      <c r="A398" t="s">
        <v>182</v>
      </c>
      <c r="B398" t="s">
        <v>805</v>
      </c>
      <c r="C398">
        <v>2511</v>
      </c>
      <c r="D398" t="s">
        <v>822</v>
      </c>
      <c r="F398">
        <v>13</v>
      </c>
      <c r="G398">
        <v>194</v>
      </c>
      <c r="I398">
        <v>0.492</v>
      </c>
      <c r="J398">
        <v>0.42</v>
      </c>
      <c r="K398">
        <v>0.42</v>
      </c>
      <c r="L398" s="57">
        <f t="shared" si="34"/>
        <v>0</v>
      </c>
      <c r="M398" s="58">
        <f t="shared" si="35"/>
        <v>0.012804</v>
      </c>
      <c r="N398" s="57">
        <f t="shared" si="36"/>
        <v>0.407196</v>
      </c>
      <c r="S398">
        <v>1707.2</v>
      </c>
      <c r="T398" t="s">
        <v>764</v>
      </c>
      <c r="U398" t="s">
        <v>245</v>
      </c>
      <c r="V398" t="s">
        <v>469</v>
      </c>
      <c r="W398" t="s">
        <v>806</v>
      </c>
      <c r="X398" t="s">
        <v>232</v>
      </c>
      <c r="Y398" t="s">
        <v>240</v>
      </c>
      <c r="Z398" s="53">
        <v>0</v>
      </c>
      <c r="AA398" t="s">
        <v>274</v>
      </c>
      <c r="AB398" t="s">
        <v>258</v>
      </c>
      <c r="AC398" s="59" t="str">
        <f>'[10]NY'!AA378</f>
        <v>Water Injection (Began 01-MAY-02)</v>
      </c>
      <c r="AD398">
        <v>270</v>
      </c>
      <c r="AF398" t="s">
        <v>1075</v>
      </c>
      <c r="AG398" t="s">
        <v>1075</v>
      </c>
      <c r="AH398">
        <v>0</v>
      </c>
      <c r="AL398">
        <v>194</v>
      </c>
      <c r="AM398" s="40">
        <v>0.42</v>
      </c>
      <c r="AN398" s="32">
        <v>1707.2</v>
      </c>
    </row>
    <row r="399" spans="1:40" ht="12.75">
      <c r="A399" t="s">
        <v>182</v>
      </c>
      <c r="B399" t="s">
        <v>826</v>
      </c>
      <c r="C399">
        <v>2512</v>
      </c>
      <c r="D399" t="s">
        <v>827</v>
      </c>
      <c r="F399">
        <v>6.08</v>
      </c>
      <c r="G399">
        <v>79</v>
      </c>
      <c r="I399">
        <v>0.507</v>
      </c>
      <c r="J399">
        <v>0.346</v>
      </c>
      <c r="K399">
        <v>0.346</v>
      </c>
      <c r="L399" s="57">
        <f t="shared" si="34"/>
        <v>0</v>
      </c>
      <c r="M399" s="58">
        <f t="shared" si="35"/>
        <v>0.0087151275</v>
      </c>
      <c r="N399" s="57">
        <f t="shared" si="36"/>
        <v>0.3372848725</v>
      </c>
      <c r="S399">
        <v>1162.017</v>
      </c>
      <c r="T399" t="s">
        <v>784</v>
      </c>
      <c r="U399" t="s">
        <v>245</v>
      </c>
      <c r="V399" t="s">
        <v>469</v>
      </c>
      <c r="W399" t="s">
        <v>806</v>
      </c>
      <c r="X399" t="s">
        <v>232</v>
      </c>
      <c r="Y399" t="s">
        <v>240</v>
      </c>
      <c r="Z399" s="53">
        <v>0</v>
      </c>
      <c r="AA399" t="s">
        <v>258</v>
      </c>
      <c r="AC399" s="59" t="str">
        <f>'[10]NY'!AA379</f>
        <v>Water Injection (Began 01-MAY-02)</v>
      </c>
      <c r="AD399">
        <v>298</v>
      </c>
      <c r="AF399" t="s">
        <v>1076</v>
      </c>
      <c r="AG399" t="s">
        <v>1076</v>
      </c>
      <c r="AH399">
        <v>0</v>
      </c>
      <c r="AL399">
        <v>79</v>
      </c>
      <c r="AM399" s="40">
        <v>0.346</v>
      </c>
      <c r="AN399" s="32">
        <v>1162.017</v>
      </c>
    </row>
    <row r="400" spans="1:40" ht="12.75">
      <c r="A400" t="s">
        <v>182</v>
      </c>
      <c r="B400" t="s">
        <v>844</v>
      </c>
      <c r="C400">
        <v>2514</v>
      </c>
      <c r="D400" t="s">
        <v>845</v>
      </c>
      <c r="F400">
        <v>1</v>
      </c>
      <c r="G400">
        <v>13</v>
      </c>
      <c r="I400">
        <v>0.586</v>
      </c>
      <c r="J400">
        <v>0.052</v>
      </c>
      <c r="K400">
        <v>0.052</v>
      </c>
      <c r="L400" s="57">
        <f t="shared" si="34"/>
        <v>0</v>
      </c>
      <c r="M400" s="58">
        <f t="shared" si="35"/>
        <v>0.00133575</v>
      </c>
      <c r="N400" s="57">
        <f t="shared" si="36"/>
        <v>0.05066425</v>
      </c>
      <c r="S400">
        <v>178.1</v>
      </c>
      <c r="T400" t="s">
        <v>764</v>
      </c>
      <c r="U400" t="s">
        <v>245</v>
      </c>
      <c r="V400" t="s">
        <v>469</v>
      </c>
      <c r="W400" t="s">
        <v>806</v>
      </c>
      <c r="X400" t="s">
        <v>232</v>
      </c>
      <c r="Y400" t="s">
        <v>240</v>
      </c>
      <c r="Z400" s="53">
        <v>0</v>
      </c>
      <c r="AA400" t="s">
        <v>258</v>
      </c>
      <c r="AC400" s="59" t="str">
        <f>'[10]NY'!AA380</f>
        <v>Water Injection (Began 01-MAY-02)</v>
      </c>
      <c r="AD400">
        <v>662</v>
      </c>
      <c r="AF400" t="s">
        <v>1077</v>
      </c>
      <c r="AG400" t="s">
        <v>1077</v>
      </c>
      <c r="AH400">
        <v>0</v>
      </c>
      <c r="AL400">
        <v>13</v>
      </c>
      <c r="AM400" s="40">
        <v>0.052</v>
      </c>
      <c r="AN400" s="32">
        <v>178.1</v>
      </c>
    </row>
    <row r="401" spans="1:40" ht="12.75">
      <c r="A401" t="s">
        <v>182</v>
      </c>
      <c r="B401" t="s">
        <v>844</v>
      </c>
      <c r="C401">
        <v>2514</v>
      </c>
      <c r="D401" t="s">
        <v>846</v>
      </c>
      <c r="F401">
        <v>10</v>
      </c>
      <c r="G401">
        <v>383</v>
      </c>
      <c r="I401">
        <v>0.586</v>
      </c>
      <c r="J401">
        <v>1.537</v>
      </c>
      <c r="K401">
        <v>1.537</v>
      </c>
      <c r="L401" s="57">
        <f t="shared" si="34"/>
        <v>0</v>
      </c>
      <c r="M401" s="58">
        <f t="shared" si="35"/>
        <v>0.039345</v>
      </c>
      <c r="N401" s="57">
        <f t="shared" si="36"/>
        <v>1.497655</v>
      </c>
      <c r="S401">
        <v>5246</v>
      </c>
      <c r="T401" t="s">
        <v>764</v>
      </c>
      <c r="U401" t="s">
        <v>245</v>
      </c>
      <c r="V401" t="s">
        <v>469</v>
      </c>
      <c r="W401" t="s">
        <v>806</v>
      </c>
      <c r="X401" t="s">
        <v>232</v>
      </c>
      <c r="Y401" t="s">
        <v>240</v>
      </c>
      <c r="Z401" s="53">
        <v>0</v>
      </c>
      <c r="AA401" t="s">
        <v>258</v>
      </c>
      <c r="AC401" s="59" t="str">
        <f>'[10]NY'!AA381</f>
        <v>Water Injection (Began 01-MAY-02)</v>
      </c>
      <c r="AD401">
        <v>662</v>
      </c>
      <c r="AF401" t="s">
        <v>1078</v>
      </c>
      <c r="AG401" t="s">
        <v>1078</v>
      </c>
      <c r="AH401">
        <v>0</v>
      </c>
      <c r="AL401">
        <v>383</v>
      </c>
      <c r="AM401" s="40">
        <v>1.537</v>
      </c>
      <c r="AN401" s="32">
        <v>5246</v>
      </c>
    </row>
    <row r="402" spans="1:40" ht="12.75">
      <c r="A402" t="s">
        <v>182</v>
      </c>
      <c r="B402" t="s">
        <v>851</v>
      </c>
      <c r="C402">
        <v>2494</v>
      </c>
      <c r="D402" t="s">
        <v>852</v>
      </c>
      <c r="E402" t="s">
        <v>853</v>
      </c>
      <c r="F402">
        <v>10</v>
      </c>
      <c r="G402">
        <v>160</v>
      </c>
      <c r="I402">
        <v>0.686</v>
      </c>
      <c r="J402">
        <v>0.79</v>
      </c>
      <c r="K402" s="56">
        <f aca="true" t="shared" si="37" ref="K402:K431">J402*0.6</f>
        <v>0.474</v>
      </c>
      <c r="L402" s="57">
        <f t="shared" si="34"/>
        <v>0.31600000000000006</v>
      </c>
      <c r="M402" s="58">
        <f t="shared" si="35"/>
        <v>0.017265</v>
      </c>
      <c r="N402" s="57">
        <f t="shared" si="36"/>
        <v>0.7727350000000001</v>
      </c>
      <c r="S402">
        <v>2302</v>
      </c>
      <c r="T402" t="s">
        <v>643</v>
      </c>
      <c r="U402" t="s">
        <v>245</v>
      </c>
      <c r="V402" t="s">
        <v>469</v>
      </c>
      <c r="W402" t="s">
        <v>742</v>
      </c>
      <c r="X402" t="s">
        <v>232</v>
      </c>
      <c r="Y402" t="s">
        <v>240</v>
      </c>
      <c r="Z402" s="53">
        <v>0</v>
      </c>
      <c r="AA402" t="s">
        <v>271</v>
      </c>
      <c r="AD402">
        <v>299</v>
      </c>
      <c r="AF402" t="s">
        <v>1079</v>
      </c>
      <c r="AG402" t="s">
        <v>1079</v>
      </c>
      <c r="AH402">
        <v>0</v>
      </c>
      <c r="AL402">
        <v>160</v>
      </c>
      <c r="AM402" s="40">
        <v>0.79</v>
      </c>
      <c r="AN402" s="32">
        <v>2302</v>
      </c>
    </row>
    <row r="403" spans="1:40" ht="12.75">
      <c r="A403" t="s">
        <v>182</v>
      </c>
      <c r="B403" t="s">
        <v>851</v>
      </c>
      <c r="C403">
        <v>2494</v>
      </c>
      <c r="D403" t="s">
        <v>854</v>
      </c>
      <c r="E403" t="s">
        <v>853</v>
      </c>
      <c r="F403">
        <v>10</v>
      </c>
      <c r="G403">
        <v>160</v>
      </c>
      <c r="I403">
        <v>0.686</v>
      </c>
      <c r="J403">
        <v>0.79</v>
      </c>
      <c r="K403" s="56">
        <f t="shared" si="37"/>
        <v>0.474</v>
      </c>
      <c r="L403" s="57">
        <f t="shared" si="34"/>
        <v>0.31600000000000006</v>
      </c>
      <c r="M403" s="58">
        <f t="shared" si="35"/>
        <v>0.017265</v>
      </c>
      <c r="N403" s="57">
        <f t="shared" si="36"/>
        <v>0.7727350000000001</v>
      </c>
      <c r="S403">
        <v>2302</v>
      </c>
      <c r="T403" t="s">
        <v>643</v>
      </c>
      <c r="U403" t="s">
        <v>245</v>
      </c>
      <c r="V403" t="s">
        <v>469</v>
      </c>
      <c r="W403" t="s">
        <v>742</v>
      </c>
      <c r="X403" t="s">
        <v>232</v>
      </c>
      <c r="Y403" t="s">
        <v>240</v>
      </c>
      <c r="Z403" s="53">
        <v>0</v>
      </c>
      <c r="AA403" t="s">
        <v>271</v>
      </c>
      <c r="AD403">
        <v>299</v>
      </c>
      <c r="AF403" t="s">
        <v>1080</v>
      </c>
      <c r="AG403" t="s">
        <v>1080</v>
      </c>
      <c r="AH403">
        <v>0</v>
      </c>
      <c r="AL403">
        <v>160</v>
      </c>
      <c r="AM403" s="40">
        <v>0.79</v>
      </c>
      <c r="AN403" s="32">
        <v>2302</v>
      </c>
    </row>
    <row r="404" spans="1:40" ht="12.75">
      <c r="A404" t="s">
        <v>182</v>
      </c>
      <c r="B404" t="s">
        <v>851</v>
      </c>
      <c r="C404">
        <v>2494</v>
      </c>
      <c r="D404" t="s">
        <v>855</v>
      </c>
      <c r="E404" t="s">
        <v>853</v>
      </c>
      <c r="F404">
        <v>10</v>
      </c>
      <c r="G404">
        <v>160</v>
      </c>
      <c r="I404">
        <v>0.686</v>
      </c>
      <c r="J404">
        <v>0.79</v>
      </c>
      <c r="K404" s="56">
        <f t="shared" si="37"/>
        <v>0.474</v>
      </c>
      <c r="L404" s="57">
        <f t="shared" si="34"/>
        <v>0.31600000000000006</v>
      </c>
      <c r="M404" s="58">
        <f t="shared" si="35"/>
        <v>0.017265</v>
      </c>
      <c r="N404" s="57">
        <f t="shared" si="36"/>
        <v>0.7727350000000001</v>
      </c>
      <c r="S404">
        <v>2302</v>
      </c>
      <c r="T404" t="s">
        <v>643</v>
      </c>
      <c r="U404" t="s">
        <v>245</v>
      </c>
      <c r="V404" t="s">
        <v>469</v>
      </c>
      <c r="W404" t="s">
        <v>742</v>
      </c>
      <c r="X404" t="s">
        <v>232</v>
      </c>
      <c r="Y404" t="s">
        <v>240</v>
      </c>
      <c r="Z404" s="53">
        <v>0</v>
      </c>
      <c r="AA404" t="s">
        <v>271</v>
      </c>
      <c r="AD404">
        <v>299</v>
      </c>
      <c r="AF404" t="s">
        <v>1081</v>
      </c>
      <c r="AG404" t="s">
        <v>1081</v>
      </c>
      <c r="AH404">
        <v>0</v>
      </c>
      <c r="AL404">
        <v>160</v>
      </c>
      <c r="AM404" s="40">
        <v>0.79</v>
      </c>
      <c r="AN404" s="32">
        <v>2302</v>
      </c>
    </row>
    <row r="405" spans="1:40" ht="12.75">
      <c r="A405" t="s">
        <v>182</v>
      </c>
      <c r="B405" t="s">
        <v>851</v>
      </c>
      <c r="C405">
        <v>2494</v>
      </c>
      <c r="D405" t="s">
        <v>856</v>
      </c>
      <c r="E405" t="s">
        <v>853</v>
      </c>
      <c r="F405">
        <v>10</v>
      </c>
      <c r="G405">
        <v>160</v>
      </c>
      <c r="I405">
        <v>0.686</v>
      </c>
      <c r="J405">
        <v>0.79</v>
      </c>
      <c r="K405" s="56">
        <f t="shared" si="37"/>
        <v>0.474</v>
      </c>
      <c r="L405" s="57">
        <f t="shared" si="34"/>
        <v>0.31600000000000006</v>
      </c>
      <c r="M405" s="58">
        <f t="shared" si="35"/>
        <v>0.017265</v>
      </c>
      <c r="N405" s="57">
        <f t="shared" si="36"/>
        <v>0.7727350000000001</v>
      </c>
      <c r="S405">
        <v>2302</v>
      </c>
      <c r="T405" t="s">
        <v>643</v>
      </c>
      <c r="U405" t="s">
        <v>245</v>
      </c>
      <c r="V405" t="s">
        <v>469</v>
      </c>
      <c r="W405" t="s">
        <v>742</v>
      </c>
      <c r="X405" t="s">
        <v>232</v>
      </c>
      <c r="Y405" t="s">
        <v>240</v>
      </c>
      <c r="Z405" s="53">
        <v>0</v>
      </c>
      <c r="AA405" t="s">
        <v>271</v>
      </c>
      <c r="AD405">
        <v>299</v>
      </c>
      <c r="AF405" t="s">
        <v>1082</v>
      </c>
      <c r="AG405" t="s">
        <v>1082</v>
      </c>
      <c r="AH405">
        <v>0</v>
      </c>
      <c r="AL405">
        <v>160</v>
      </c>
      <c r="AM405" s="40">
        <v>0.79</v>
      </c>
      <c r="AN405" s="32">
        <v>2302</v>
      </c>
    </row>
    <row r="406" spans="1:40" ht="12.75">
      <c r="A406" t="s">
        <v>182</v>
      </c>
      <c r="B406" t="s">
        <v>851</v>
      </c>
      <c r="C406">
        <v>2494</v>
      </c>
      <c r="D406" t="s">
        <v>857</v>
      </c>
      <c r="E406" t="s">
        <v>853</v>
      </c>
      <c r="F406">
        <v>7</v>
      </c>
      <c r="G406">
        <v>112</v>
      </c>
      <c r="I406">
        <v>0.686</v>
      </c>
      <c r="J406">
        <v>0.553</v>
      </c>
      <c r="K406" s="56">
        <f t="shared" si="37"/>
        <v>0.33180000000000004</v>
      </c>
      <c r="L406" s="57">
        <f t="shared" si="34"/>
        <v>0.2212</v>
      </c>
      <c r="M406" s="58">
        <f t="shared" si="35"/>
        <v>0.012085499999999999</v>
      </c>
      <c r="N406" s="57">
        <f t="shared" si="36"/>
        <v>0.5409145000000001</v>
      </c>
      <c r="S406">
        <v>1611.4</v>
      </c>
      <c r="T406" t="s">
        <v>643</v>
      </c>
      <c r="U406" t="s">
        <v>245</v>
      </c>
      <c r="V406" t="s">
        <v>469</v>
      </c>
      <c r="W406" t="s">
        <v>742</v>
      </c>
      <c r="X406" t="s">
        <v>232</v>
      </c>
      <c r="Y406" t="s">
        <v>240</v>
      </c>
      <c r="Z406" s="53">
        <v>0</v>
      </c>
      <c r="AA406" t="s">
        <v>271</v>
      </c>
      <c r="AD406">
        <v>299</v>
      </c>
      <c r="AF406" t="s">
        <v>1083</v>
      </c>
      <c r="AG406" t="s">
        <v>1083</v>
      </c>
      <c r="AH406">
        <v>0</v>
      </c>
      <c r="AL406">
        <v>112</v>
      </c>
      <c r="AM406" s="40">
        <v>0.553</v>
      </c>
      <c r="AN406" s="32">
        <v>1611.4</v>
      </c>
    </row>
    <row r="407" spans="1:40" ht="12.75">
      <c r="A407" t="s">
        <v>182</v>
      </c>
      <c r="B407" t="s">
        <v>851</v>
      </c>
      <c r="C407">
        <v>2494</v>
      </c>
      <c r="D407" t="s">
        <v>858</v>
      </c>
      <c r="E407" t="s">
        <v>853</v>
      </c>
      <c r="F407">
        <v>7</v>
      </c>
      <c r="G407">
        <v>112</v>
      </c>
      <c r="I407">
        <v>0.686</v>
      </c>
      <c r="J407">
        <v>0.553</v>
      </c>
      <c r="K407" s="56">
        <f t="shared" si="37"/>
        <v>0.33180000000000004</v>
      </c>
      <c r="L407" s="57">
        <f t="shared" si="34"/>
        <v>0.2212</v>
      </c>
      <c r="M407" s="58">
        <f t="shared" si="35"/>
        <v>0.012085499999999999</v>
      </c>
      <c r="N407" s="57">
        <f t="shared" si="36"/>
        <v>0.5409145000000001</v>
      </c>
      <c r="S407">
        <v>1611.4</v>
      </c>
      <c r="T407" t="s">
        <v>643</v>
      </c>
      <c r="U407" t="s">
        <v>245</v>
      </c>
      <c r="V407" t="s">
        <v>469</v>
      </c>
      <c r="W407" t="s">
        <v>742</v>
      </c>
      <c r="X407" t="s">
        <v>232</v>
      </c>
      <c r="Y407" t="s">
        <v>240</v>
      </c>
      <c r="Z407" s="53">
        <v>0</v>
      </c>
      <c r="AA407" t="s">
        <v>271</v>
      </c>
      <c r="AD407">
        <v>299</v>
      </c>
      <c r="AF407" t="s">
        <v>1084</v>
      </c>
      <c r="AG407" t="s">
        <v>1084</v>
      </c>
      <c r="AH407">
        <v>0</v>
      </c>
      <c r="AL407">
        <v>112</v>
      </c>
      <c r="AM407" s="40">
        <v>0.553</v>
      </c>
      <c r="AN407" s="32">
        <v>1611.4</v>
      </c>
    </row>
    <row r="408" spans="1:40" ht="12.75">
      <c r="A408" t="s">
        <v>182</v>
      </c>
      <c r="B408" t="s">
        <v>851</v>
      </c>
      <c r="C408">
        <v>2494</v>
      </c>
      <c r="D408" t="s">
        <v>859</v>
      </c>
      <c r="E408" t="s">
        <v>853</v>
      </c>
      <c r="F408">
        <v>10</v>
      </c>
      <c r="G408">
        <v>160</v>
      </c>
      <c r="I408">
        <v>0.686</v>
      </c>
      <c r="J408">
        <v>0.79</v>
      </c>
      <c r="K408" s="56">
        <f t="shared" si="37"/>
        <v>0.474</v>
      </c>
      <c r="L408" s="57">
        <f t="shared" si="34"/>
        <v>0.31600000000000006</v>
      </c>
      <c r="M408" s="58">
        <f t="shared" si="35"/>
        <v>0.017265</v>
      </c>
      <c r="N408" s="57">
        <f t="shared" si="36"/>
        <v>0.7727350000000001</v>
      </c>
      <c r="S408">
        <v>2302</v>
      </c>
      <c r="T408" t="s">
        <v>643</v>
      </c>
      <c r="U408" t="s">
        <v>245</v>
      </c>
      <c r="V408" t="s">
        <v>469</v>
      </c>
      <c r="W408" t="s">
        <v>742</v>
      </c>
      <c r="X408" t="s">
        <v>232</v>
      </c>
      <c r="Y408" t="s">
        <v>240</v>
      </c>
      <c r="Z408" s="53">
        <v>0</v>
      </c>
      <c r="AA408" t="s">
        <v>271</v>
      </c>
      <c r="AD408">
        <v>299</v>
      </c>
      <c r="AF408" t="s">
        <v>1085</v>
      </c>
      <c r="AG408" t="s">
        <v>1085</v>
      </c>
      <c r="AH408">
        <v>0</v>
      </c>
      <c r="AL408">
        <v>160</v>
      </c>
      <c r="AM408" s="40">
        <v>0.79</v>
      </c>
      <c r="AN408" s="32">
        <v>2302</v>
      </c>
    </row>
    <row r="409" spans="1:40" ht="12.75">
      <c r="A409" t="s">
        <v>182</v>
      </c>
      <c r="B409" t="s">
        <v>851</v>
      </c>
      <c r="C409">
        <v>2494</v>
      </c>
      <c r="D409" t="s">
        <v>860</v>
      </c>
      <c r="E409" t="s">
        <v>853</v>
      </c>
      <c r="F409">
        <v>10</v>
      </c>
      <c r="G409">
        <v>160</v>
      </c>
      <c r="I409">
        <v>0.686</v>
      </c>
      <c r="J409">
        <v>0.79</v>
      </c>
      <c r="K409" s="56">
        <f t="shared" si="37"/>
        <v>0.474</v>
      </c>
      <c r="L409" s="57">
        <f t="shared" si="34"/>
        <v>0.31600000000000006</v>
      </c>
      <c r="M409" s="58">
        <f t="shared" si="35"/>
        <v>0.017265</v>
      </c>
      <c r="N409" s="57">
        <f t="shared" si="36"/>
        <v>0.7727350000000001</v>
      </c>
      <c r="S409">
        <v>2302</v>
      </c>
      <c r="T409" t="s">
        <v>643</v>
      </c>
      <c r="U409" t="s">
        <v>245</v>
      </c>
      <c r="V409" t="s">
        <v>469</v>
      </c>
      <c r="W409" t="s">
        <v>742</v>
      </c>
      <c r="X409" t="s">
        <v>232</v>
      </c>
      <c r="Y409" t="s">
        <v>240</v>
      </c>
      <c r="Z409" s="53">
        <v>0</v>
      </c>
      <c r="AA409" t="s">
        <v>271</v>
      </c>
      <c r="AD409">
        <v>299</v>
      </c>
      <c r="AF409" t="s">
        <v>1086</v>
      </c>
      <c r="AG409" t="s">
        <v>1086</v>
      </c>
      <c r="AH409">
        <v>0</v>
      </c>
      <c r="AL409">
        <v>160</v>
      </c>
      <c r="AM409" s="40">
        <v>0.79</v>
      </c>
      <c r="AN409" s="32">
        <v>2302</v>
      </c>
    </row>
    <row r="410" spans="1:40" ht="12.75">
      <c r="A410" t="s">
        <v>182</v>
      </c>
      <c r="B410" t="s">
        <v>851</v>
      </c>
      <c r="C410">
        <v>2494</v>
      </c>
      <c r="D410" t="s">
        <v>861</v>
      </c>
      <c r="E410" t="s">
        <v>853</v>
      </c>
      <c r="F410">
        <v>20</v>
      </c>
      <c r="G410">
        <v>320</v>
      </c>
      <c r="I410">
        <v>0.314</v>
      </c>
      <c r="J410">
        <v>0.723</v>
      </c>
      <c r="K410" s="56">
        <f t="shared" si="37"/>
        <v>0.43379999999999996</v>
      </c>
      <c r="L410" s="57">
        <f t="shared" si="34"/>
        <v>0.2892</v>
      </c>
      <c r="M410" s="58">
        <f t="shared" si="35"/>
        <v>0.03453</v>
      </c>
      <c r="N410" s="57">
        <f t="shared" si="36"/>
        <v>0.68847</v>
      </c>
      <c r="S410">
        <v>4604</v>
      </c>
      <c r="T410" t="s">
        <v>643</v>
      </c>
      <c r="U410" t="s">
        <v>245</v>
      </c>
      <c r="V410" t="s">
        <v>469</v>
      </c>
      <c r="W410" t="s">
        <v>742</v>
      </c>
      <c r="X410" t="s">
        <v>232</v>
      </c>
      <c r="Y410" t="s">
        <v>240</v>
      </c>
      <c r="Z410" s="53">
        <v>0</v>
      </c>
      <c r="AA410" t="s">
        <v>271</v>
      </c>
      <c r="AB410" t="s">
        <v>274</v>
      </c>
      <c r="AD410">
        <v>299</v>
      </c>
      <c r="AF410" t="s">
        <v>1087</v>
      </c>
      <c r="AG410" t="s">
        <v>1087</v>
      </c>
      <c r="AH410">
        <v>0</v>
      </c>
      <c r="AL410">
        <v>320</v>
      </c>
      <c r="AM410" s="40">
        <v>0.723</v>
      </c>
      <c r="AN410" s="32">
        <v>4604</v>
      </c>
    </row>
    <row r="411" spans="1:40" ht="12.75">
      <c r="A411" t="s">
        <v>182</v>
      </c>
      <c r="B411" t="s">
        <v>851</v>
      </c>
      <c r="C411">
        <v>2494</v>
      </c>
      <c r="D411" t="s">
        <v>862</v>
      </c>
      <c r="E411" t="s">
        <v>853</v>
      </c>
      <c r="F411">
        <v>12</v>
      </c>
      <c r="G411">
        <v>192</v>
      </c>
      <c r="I411">
        <v>0.314</v>
      </c>
      <c r="J411">
        <v>0.434</v>
      </c>
      <c r="K411" s="56">
        <f t="shared" si="37"/>
        <v>0.26039999999999996</v>
      </c>
      <c r="L411" s="57">
        <f t="shared" si="34"/>
        <v>0.17360000000000003</v>
      </c>
      <c r="M411" s="58">
        <f t="shared" si="35"/>
        <v>0.020718</v>
      </c>
      <c r="N411" s="57">
        <f t="shared" si="36"/>
        <v>0.413282</v>
      </c>
      <c r="S411">
        <v>2762.4</v>
      </c>
      <c r="T411" t="s">
        <v>643</v>
      </c>
      <c r="U411" t="s">
        <v>245</v>
      </c>
      <c r="V411" t="s">
        <v>469</v>
      </c>
      <c r="W411" t="s">
        <v>742</v>
      </c>
      <c r="X411" t="s">
        <v>232</v>
      </c>
      <c r="Y411" t="s">
        <v>240</v>
      </c>
      <c r="Z411" s="53">
        <v>0</v>
      </c>
      <c r="AA411" t="s">
        <v>271</v>
      </c>
      <c r="AB411" t="s">
        <v>274</v>
      </c>
      <c r="AD411">
        <v>299</v>
      </c>
      <c r="AF411" t="s">
        <v>1088</v>
      </c>
      <c r="AG411" t="s">
        <v>1088</v>
      </c>
      <c r="AH411">
        <v>0</v>
      </c>
      <c r="AL411">
        <v>192</v>
      </c>
      <c r="AM411" s="40">
        <v>0.434</v>
      </c>
      <c r="AN411" s="32">
        <v>2762.4</v>
      </c>
    </row>
    <row r="412" spans="1:40" ht="12.75">
      <c r="A412" t="s">
        <v>182</v>
      </c>
      <c r="B412" t="s">
        <v>851</v>
      </c>
      <c r="C412">
        <v>2494</v>
      </c>
      <c r="D412" t="s">
        <v>863</v>
      </c>
      <c r="E412" t="s">
        <v>853</v>
      </c>
      <c r="F412">
        <v>12</v>
      </c>
      <c r="G412">
        <v>192</v>
      </c>
      <c r="I412">
        <v>0.314</v>
      </c>
      <c r="J412">
        <v>0.434</v>
      </c>
      <c r="K412" s="56">
        <f t="shared" si="37"/>
        <v>0.26039999999999996</v>
      </c>
      <c r="L412" s="57">
        <f t="shared" si="34"/>
        <v>0.17360000000000003</v>
      </c>
      <c r="M412" s="58">
        <f t="shared" si="35"/>
        <v>0.020718</v>
      </c>
      <c r="N412" s="57">
        <f t="shared" si="36"/>
        <v>0.413282</v>
      </c>
      <c r="S412">
        <v>2762.4</v>
      </c>
      <c r="T412" t="s">
        <v>643</v>
      </c>
      <c r="U412" t="s">
        <v>245</v>
      </c>
      <c r="V412" t="s">
        <v>469</v>
      </c>
      <c r="W412" t="s">
        <v>742</v>
      </c>
      <c r="X412" t="s">
        <v>232</v>
      </c>
      <c r="Y412" t="s">
        <v>240</v>
      </c>
      <c r="Z412" s="53">
        <v>0</v>
      </c>
      <c r="AA412" t="s">
        <v>271</v>
      </c>
      <c r="AB412" t="s">
        <v>274</v>
      </c>
      <c r="AD412">
        <v>299</v>
      </c>
      <c r="AF412" t="s">
        <v>1089</v>
      </c>
      <c r="AG412" t="s">
        <v>1089</v>
      </c>
      <c r="AH412">
        <v>0</v>
      </c>
      <c r="AL412">
        <v>192</v>
      </c>
      <c r="AM412" s="40">
        <v>0.434</v>
      </c>
      <c r="AN412" s="32">
        <v>2762.4</v>
      </c>
    </row>
    <row r="413" spans="1:40" ht="12.75">
      <c r="A413" t="s">
        <v>182</v>
      </c>
      <c r="B413" t="s">
        <v>851</v>
      </c>
      <c r="C413">
        <v>2494</v>
      </c>
      <c r="D413" t="s">
        <v>864</v>
      </c>
      <c r="E413" t="s">
        <v>853</v>
      </c>
      <c r="F413">
        <v>20</v>
      </c>
      <c r="G413">
        <v>320</v>
      </c>
      <c r="I413">
        <v>0.314</v>
      </c>
      <c r="J413">
        <v>0.723</v>
      </c>
      <c r="K413" s="56">
        <f t="shared" si="37"/>
        <v>0.43379999999999996</v>
      </c>
      <c r="L413" s="57">
        <f t="shared" si="34"/>
        <v>0.2892</v>
      </c>
      <c r="M413" s="58">
        <f t="shared" si="35"/>
        <v>0.03453</v>
      </c>
      <c r="N413" s="57">
        <f t="shared" si="36"/>
        <v>0.68847</v>
      </c>
      <c r="S413">
        <v>4604</v>
      </c>
      <c r="T413" t="s">
        <v>643</v>
      </c>
      <c r="U413" t="s">
        <v>245</v>
      </c>
      <c r="V413" t="s">
        <v>469</v>
      </c>
      <c r="W413" t="s">
        <v>742</v>
      </c>
      <c r="X413" t="s">
        <v>232</v>
      </c>
      <c r="Y413" t="s">
        <v>240</v>
      </c>
      <c r="Z413" s="53">
        <v>0</v>
      </c>
      <c r="AA413" t="s">
        <v>271</v>
      </c>
      <c r="AB413" t="s">
        <v>274</v>
      </c>
      <c r="AD413">
        <v>299</v>
      </c>
      <c r="AF413" t="s">
        <v>1090</v>
      </c>
      <c r="AG413" t="s">
        <v>1090</v>
      </c>
      <c r="AH413">
        <v>0</v>
      </c>
      <c r="AL413">
        <v>320</v>
      </c>
      <c r="AM413" s="40">
        <v>0.723</v>
      </c>
      <c r="AN413" s="32">
        <v>4604</v>
      </c>
    </row>
    <row r="414" spans="1:40" ht="12.75">
      <c r="A414" t="s">
        <v>182</v>
      </c>
      <c r="B414" t="s">
        <v>851</v>
      </c>
      <c r="C414">
        <v>2494</v>
      </c>
      <c r="D414" t="s">
        <v>865</v>
      </c>
      <c r="E414" t="s">
        <v>853</v>
      </c>
      <c r="F414">
        <v>15</v>
      </c>
      <c r="G414">
        <v>240</v>
      </c>
      <c r="I414">
        <v>0.314</v>
      </c>
      <c r="J414">
        <v>0.542</v>
      </c>
      <c r="K414" s="56">
        <f t="shared" si="37"/>
        <v>0.3252</v>
      </c>
      <c r="L414" s="57">
        <f t="shared" si="34"/>
        <v>0.21680000000000005</v>
      </c>
      <c r="M414" s="58">
        <f t="shared" si="35"/>
        <v>0.025897499999999997</v>
      </c>
      <c r="N414" s="57">
        <f t="shared" si="36"/>
        <v>0.5161025</v>
      </c>
      <c r="S414">
        <v>3453</v>
      </c>
      <c r="T414" t="s">
        <v>643</v>
      </c>
      <c r="U414" t="s">
        <v>245</v>
      </c>
      <c r="V414" t="s">
        <v>469</v>
      </c>
      <c r="W414" t="s">
        <v>742</v>
      </c>
      <c r="X414" t="s">
        <v>232</v>
      </c>
      <c r="Y414" t="s">
        <v>240</v>
      </c>
      <c r="Z414" s="53">
        <v>0</v>
      </c>
      <c r="AA414" t="s">
        <v>271</v>
      </c>
      <c r="AB414" t="s">
        <v>274</v>
      </c>
      <c r="AD414">
        <v>299</v>
      </c>
      <c r="AF414" t="s">
        <v>1091</v>
      </c>
      <c r="AG414" t="s">
        <v>1091</v>
      </c>
      <c r="AH414">
        <v>0</v>
      </c>
      <c r="AL414">
        <v>240</v>
      </c>
      <c r="AM414" s="40">
        <v>0.542</v>
      </c>
      <c r="AN414" s="32">
        <v>3453</v>
      </c>
    </row>
    <row r="415" spans="1:40" ht="12.75">
      <c r="A415" t="s">
        <v>182</v>
      </c>
      <c r="B415" t="s">
        <v>851</v>
      </c>
      <c r="C415">
        <v>2494</v>
      </c>
      <c r="D415" t="s">
        <v>866</v>
      </c>
      <c r="E415" t="s">
        <v>853</v>
      </c>
      <c r="F415">
        <v>12</v>
      </c>
      <c r="G415">
        <v>192</v>
      </c>
      <c r="I415">
        <v>0.314</v>
      </c>
      <c r="J415">
        <v>0.434</v>
      </c>
      <c r="K415" s="56">
        <f t="shared" si="37"/>
        <v>0.26039999999999996</v>
      </c>
      <c r="L415" s="57">
        <f t="shared" si="34"/>
        <v>0.17360000000000003</v>
      </c>
      <c r="M415" s="58">
        <f t="shared" si="35"/>
        <v>0.020718</v>
      </c>
      <c r="N415" s="57">
        <f t="shared" si="36"/>
        <v>0.413282</v>
      </c>
      <c r="S415">
        <v>2762.4</v>
      </c>
      <c r="T415" t="s">
        <v>643</v>
      </c>
      <c r="U415" t="s">
        <v>245</v>
      </c>
      <c r="V415" t="s">
        <v>469</v>
      </c>
      <c r="W415" t="s">
        <v>742</v>
      </c>
      <c r="X415" t="s">
        <v>232</v>
      </c>
      <c r="Y415" t="s">
        <v>240</v>
      </c>
      <c r="Z415" s="53">
        <v>0</v>
      </c>
      <c r="AA415" t="s">
        <v>271</v>
      </c>
      <c r="AB415" t="s">
        <v>274</v>
      </c>
      <c r="AD415">
        <v>299</v>
      </c>
      <c r="AF415" t="s">
        <v>1092</v>
      </c>
      <c r="AG415" t="s">
        <v>1092</v>
      </c>
      <c r="AH415">
        <v>0</v>
      </c>
      <c r="AL415">
        <v>192</v>
      </c>
      <c r="AM415" s="40">
        <v>0.434</v>
      </c>
      <c r="AN415" s="32">
        <v>2762.4</v>
      </c>
    </row>
    <row r="416" spans="1:40" ht="12.75">
      <c r="A416" t="s">
        <v>182</v>
      </c>
      <c r="B416" t="s">
        <v>851</v>
      </c>
      <c r="C416">
        <v>2494</v>
      </c>
      <c r="D416" t="s">
        <v>867</v>
      </c>
      <c r="E416" t="s">
        <v>853</v>
      </c>
      <c r="F416">
        <v>12</v>
      </c>
      <c r="G416">
        <v>192</v>
      </c>
      <c r="I416">
        <v>0.314</v>
      </c>
      <c r="J416">
        <v>0.434</v>
      </c>
      <c r="K416" s="56">
        <f t="shared" si="37"/>
        <v>0.26039999999999996</v>
      </c>
      <c r="L416" s="57">
        <f t="shared" si="34"/>
        <v>0.17360000000000003</v>
      </c>
      <c r="M416" s="58">
        <f t="shared" si="35"/>
        <v>0.020718</v>
      </c>
      <c r="N416" s="57">
        <f t="shared" si="36"/>
        <v>0.413282</v>
      </c>
      <c r="S416">
        <v>2762.4</v>
      </c>
      <c r="T416" t="s">
        <v>643</v>
      </c>
      <c r="U416" t="s">
        <v>245</v>
      </c>
      <c r="V416" t="s">
        <v>469</v>
      </c>
      <c r="W416" t="s">
        <v>742</v>
      </c>
      <c r="X416" t="s">
        <v>232</v>
      </c>
      <c r="Y416" t="s">
        <v>240</v>
      </c>
      <c r="Z416" s="53">
        <v>0</v>
      </c>
      <c r="AA416" t="s">
        <v>271</v>
      </c>
      <c r="AB416" t="s">
        <v>274</v>
      </c>
      <c r="AD416">
        <v>299</v>
      </c>
      <c r="AF416" t="s">
        <v>1093</v>
      </c>
      <c r="AG416" t="s">
        <v>1093</v>
      </c>
      <c r="AH416">
        <v>0</v>
      </c>
      <c r="AL416">
        <v>192</v>
      </c>
      <c r="AM416" s="40">
        <v>0.434</v>
      </c>
      <c r="AN416" s="32">
        <v>2762.4</v>
      </c>
    </row>
    <row r="417" spans="1:40" ht="12.75">
      <c r="A417" t="s">
        <v>182</v>
      </c>
      <c r="B417" t="s">
        <v>851</v>
      </c>
      <c r="C417">
        <v>2494</v>
      </c>
      <c r="D417" t="s">
        <v>868</v>
      </c>
      <c r="E417" t="s">
        <v>853</v>
      </c>
      <c r="F417">
        <v>15</v>
      </c>
      <c r="G417">
        <v>240</v>
      </c>
      <c r="I417">
        <v>0.314</v>
      </c>
      <c r="J417">
        <v>0.542</v>
      </c>
      <c r="K417" s="56">
        <f t="shared" si="37"/>
        <v>0.3252</v>
      </c>
      <c r="L417" s="57">
        <f t="shared" si="34"/>
        <v>0.21680000000000005</v>
      </c>
      <c r="M417" s="58">
        <f t="shared" si="35"/>
        <v>0.025897499999999997</v>
      </c>
      <c r="N417" s="57">
        <f t="shared" si="36"/>
        <v>0.5161025</v>
      </c>
      <c r="S417">
        <v>3453</v>
      </c>
      <c r="T417" t="s">
        <v>643</v>
      </c>
      <c r="U417" t="s">
        <v>245</v>
      </c>
      <c r="V417" t="s">
        <v>469</v>
      </c>
      <c r="W417" t="s">
        <v>742</v>
      </c>
      <c r="X417" t="s">
        <v>232</v>
      </c>
      <c r="Y417" t="s">
        <v>240</v>
      </c>
      <c r="Z417" s="53">
        <v>0</v>
      </c>
      <c r="AA417" t="s">
        <v>271</v>
      </c>
      <c r="AB417" t="s">
        <v>274</v>
      </c>
      <c r="AD417">
        <v>299</v>
      </c>
      <c r="AF417" t="s">
        <v>1094</v>
      </c>
      <c r="AG417" t="s">
        <v>1094</v>
      </c>
      <c r="AH417">
        <v>0</v>
      </c>
      <c r="AL417">
        <v>240</v>
      </c>
      <c r="AM417" s="40">
        <v>0.542</v>
      </c>
      <c r="AN417" s="32">
        <v>3453</v>
      </c>
    </row>
    <row r="418" spans="1:40" ht="12.75">
      <c r="A418" t="s">
        <v>182</v>
      </c>
      <c r="B418" t="s">
        <v>851</v>
      </c>
      <c r="C418">
        <v>2494</v>
      </c>
      <c r="D418" t="s">
        <v>869</v>
      </c>
      <c r="E418" t="s">
        <v>853</v>
      </c>
      <c r="F418">
        <v>14</v>
      </c>
      <c r="G418">
        <v>210</v>
      </c>
      <c r="I418">
        <v>0.314</v>
      </c>
      <c r="J418">
        <v>0.475</v>
      </c>
      <c r="K418" s="56">
        <f t="shared" si="37"/>
        <v>0.285</v>
      </c>
      <c r="L418" s="57">
        <f t="shared" si="34"/>
        <v>0.19</v>
      </c>
      <c r="M418" s="58">
        <f t="shared" si="35"/>
        <v>0.022659</v>
      </c>
      <c r="N418" s="57">
        <f t="shared" si="36"/>
        <v>0.452341</v>
      </c>
      <c r="S418">
        <v>3021.2</v>
      </c>
      <c r="T418" t="s">
        <v>643</v>
      </c>
      <c r="U418" t="s">
        <v>245</v>
      </c>
      <c r="V418" t="s">
        <v>469</v>
      </c>
      <c r="W418" t="s">
        <v>742</v>
      </c>
      <c r="X418" t="s">
        <v>232</v>
      </c>
      <c r="Y418" t="s">
        <v>240</v>
      </c>
      <c r="Z418" s="53">
        <v>0</v>
      </c>
      <c r="AA418" t="s">
        <v>271</v>
      </c>
      <c r="AB418" t="s">
        <v>274</v>
      </c>
      <c r="AD418">
        <v>299</v>
      </c>
      <c r="AF418" t="s">
        <v>1095</v>
      </c>
      <c r="AG418" t="s">
        <v>1095</v>
      </c>
      <c r="AH418">
        <v>0</v>
      </c>
      <c r="AL418">
        <v>210</v>
      </c>
      <c r="AM418" s="40">
        <v>0.475</v>
      </c>
      <c r="AN418" s="32">
        <v>3021.2</v>
      </c>
    </row>
    <row r="419" spans="1:40" ht="12.75">
      <c r="A419" t="s">
        <v>182</v>
      </c>
      <c r="B419" t="s">
        <v>851</v>
      </c>
      <c r="C419">
        <v>2494</v>
      </c>
      <c r="D419" t="s">
        <v>870</v>
      </c>
      <c r="E419" t="s">
        <v>853</v>
      </c>
      <c r="F419">
        <v>14</v>
      </c>
      <c r="G419">
        <v>210</v>
      </c>
      <c r="I419">
        <v>0.314</v>
      </c>
      <c r="J419">
        <v>0.475</v>
      </c>
      <c r="K419" s="56">
        <f t="shared" si="37"/>
        <v>0.285</v>
      </c>
      <c r="L419" s="57">
        <f t="shared" si="34"/>
        <v>0.19</v>
      </c>
      <c r="M419" s="58">
        <f t="shared" si="35"/>
        <v>0.022659</v>
      </c>
      <c r="N419" s="57">
        <f t="shared" si="36"/>
        <v>0.452341</v>
      </c>
      <c r="S419">
        <v>3021.2</v>
      </c>
      <c r="T419" t="s">
        <v>643</v>
      </c>
      <c r="U419" t="s">
        <v>245</v>
      </c>
      <c r="V419" t="s">
        <v>469</v>
      </c>
      <c r="W419" t="s">
        <v>742</v>
      </c>
      <c r="X419" t="s">
        <v>232</v>
      </c>
      <c r="Y419" t="s">
        <v>240</v>
      </c>
      <c r="Z419" s="53">
        <v>0</v>
      </c>
      <c r="AA419" t="s">
        <v>271</v>
      </c>
      <c r="AB419" t="s">
        <v>274</v>
      </c>
      <c r="AD419">
        <v>299</v>
      </c>
      <c r="AF419" t="s">
        <v>1096</v>
      </c>
      <c r="AG419" t="s">
        <v>1096</v>
      </c>
      <c r="AH419">
        <v>0</v>
      </c>
      <c r="AL419">
        <v>210</v>
      </c>
      <c r="AM419" s="40">
        <v>0.475</v>
      </c>
      <c r="AN419" s="32">
        <v>3021.2</v>
      </c>
    </row>
    <row r="420" spans="1:40" ht="12.75">
      <c r="A420" t="s">
        <v>182</v>
      </c>
      <c r="B420" t="s">
        <v>851</v>
      </c>
      <c r="C420">
        <v>2494</v>
      </c>
      <c r="D420" t="s">
        <v>871</v>
      </c>
      <c r="E420" t="s">
        <v>853</v>
      </c>
      <c r="F420">
        <v>15</v>
      </c>
      <c r="G420">
        <v>225</v>
      </c>
      <c r="I420">
        <v>0.314</v>
      </c>
      <c r="J420">
        <v>0.509</v>
      </c>
      <c r="K420" s="56">
        <f t="shared" si="37"/>
        <v>0.3054</v>
      </c>
      <c r="L420" s="57">
        <f t="shared" si="34"/>
        <v>0.2036</v>
      </c>
      <c r="M420" s="58">
        <f t="shared" si="35"/>
        <v>0.0242775</v>
      </c>
      <c r="N420" s="57">
        <f t="shared" si="36"/>
        <v>0.4847225</v>
      </c>
      <c r="S420">
        <v>3237</v>
      </c>
      <c r="T420" t="s">
        <v>643</v>
      </c>
      <c r="U420" t="s">
        <v>245</v>
      </c>
      <c r="V420" t="s">
        <v>469</v>
      </c>
      <c r="W420" t="s">
        <v>742</v>
      </c>
      <c r="X420" t="s">
        <v>232</v>
      </c>
      <c r="Y420" t="s">
        <v>240</v>
      </c>
      <c r="Z420" s="53">
        <v>0</v>
      </c>
      <c r="AA420" t="s">
        <v>271</v>
      </c>
      <c r="AB420" t="s">
        <v>274</v>
      </c>
      <c r="AD420">
        <v>299</v>
      </c>
      <c r="AF420" t="s">
        <v>1097</v>
      </c>
      <c r="AG420" t="s">
        <v>1097</v>
      </c>
      <c r="AH420">
        <v>0</v>
      </c>
      <c r="AL420">
        <v>225</v>
      </c>
      <c r="AM420" s="40">
        <v>0.509</v>
      </c>
      <c r="AN420" s="32">
        <v>3237</v>
      </c>
    </row>
    <row r="421" spans="1:40" ht="12.75">
      <c r="A421" t="s">
        <v>182</v>
      </c>
      <c r="B421" t="s">
        <v>851</v>
      </c>
      <c r="C421">
        <v>2494</v>
      </c>
      <c r="D421" t="s">
        <v>872</v>
      </c>
      <c r="E421" t="s">
        <v>853</v>
      </c>
      <c r="F421">
        <v>14</v>
      </c>
      <c r="G421">
        <v>210</v>
      </c>
      <c r="I421">
        <v>0.314</v>
      </c>
      <c r="J421">
        <v>0.475</v>
      </c>
      <c r="K421" s="56">
        <f t="shared" si="37"/>
        <v>0.285</v>
      </c>
      <c r="L421" s="57">
        <f aca="true" t="shared" si="38" ref="L421:L452">$J421-K421</f>
        <v>0.19</v>
      </c>
      <c r="M421" s="58">
        <f aca="true" t="shared" si="39" ref="M421:M452">S421*0.015/2000</f>
        <v>0.022659</v>
      </c>
      <c r="N421" s="57">
        <f aca="true" t="shared" si="40" ref="N421:N452">$J421-M421</f>
        <v>0.452341</v>
      </c>
      <c r="S421">
        <v>3021.2</v>
      </c>
      <c r="T421" t="s">
        <v>643</v>
      </c>
      <c r="U421" t="s">
        <v>245</v>
      </c>
      <c r="V421" t="s">
        <v>469</v>
      </c>
      <c r="W421" t="s">
        <v>742</v>
      </c>
      <c r="X421" t="s">
        <v>232</v>
      </c>
      <c r="Y421" t="s">
        <v>240</v>
      </c>
      <c r="Z421" s="53">
        <v>0</v>
      </c>
      <c r="AA421" t="s">
        <v>271</v>
      </c>
      <c r="AB421" t="s">
        <v>274</v>
      </c>
      <c r="AD421">
        <v>299</v>
      </c>
      <c r="AF421" t="s">
        <v>1098</v>
      </c>
      <c r="AG421" t="s">
        <v>1098</v>
      </c>
      <c r="AH421">
        <v>0</v>
      </c>
      <c r="AL421">
        <v>210</v>
      </c>
      <c r="AM421" s="40">
        <v>0.475</v>
      </c>
      <c r="AN421" s="32">
        <v>3021.2</v>
      </c>
    </row>
    <row r="422" spans="1:40" ht="12.75">
      <c r="A422" t="s">
        <v>182</v>
      </c>
      <c r="B422" t="s">
        <v>851</v>
      </c>
      <c r="C422">
        <v>2494</v>
      </c>
      <c r="D422" t="s">
        <v>873</v>
      </c>
      <c r="E422" t="s">
        <v>853</v>
      </c>
      <c r="F422">
        <v>13</v>
      </c>
      <c r="G422">
        <v>195</v>
      </c>
      <c r="I422">
        <v>0.314</v>
      </c>
      <c r="J422">
        <v>0.441</v>
      </c>
      <c r="K422" s="56">
        <f t="shared" si="37"/>
        <v>0.2646</v>
      </c>
      <c r="L422" s="57">
        <f t="shared" si="38"/>
        <v>0.1764</v>
      </c>
      <c r="M422" s="58">
        <f t="shared" si="39"/>
        <v>0.0210405</v>
      </c>
      <c r="N422" s="57">
        <f t="shared" si="40"/>
        <v>0.4199595</v>
      </c>
      <c r="S422">
        <v>2805.4</v>
      </c>
      <c r="T422" t="s">
        <v>643</v>
      </c>
      <c r="U422" t="s">
        <v>245</v>
      </c>
      <c r="V422" t="s">
        <v>469</v>
      </c>
      <c r="W422" t="s">
        <v>742</v>
      </c>
      <c r="X422" t="s">
        <v>232</v>
      </c>
      <c r="Y422" t="s">
        <v>240</v>
      </c>
      <c r="Z422" s="53">
        <v>0</v>
      </c>
      <c r="AA422" t="s">
        <v>271</v>
      </c>
      <c r="AB422" t="s">
        <v>274</v>
      </c>
      <c r="AD422">
        <v>299</v>
      </c>
      <c r="AF422" t="s">
        <v>1099</v>
      </c>
      <c r="AG422" t="s">
        <v>1099</v>
      </c>
      <c r="AH422">
        <v>0</v>
      </c>
      <c r="AL422">
        <v>195</v>
      </c>
      <c r="AM422" s="40">
        <v>0.441</v>
      </c>
      <c r="AN422" s="32">
        <v>2805.4</v>
      </c>
    </row>
    <row r="423" spans="1:40" ht="12.75">
      <c r="A423" t="s">
        <v>182</v>
      </c>
      <c r="B423" t="s">
        <v>851</v>
      </c>
      <c r="C423">
        <v>2494</v>
      </c>
      <c r="D423" t="s">
        <v>874</v>
      </c>
      <c r="E423" t="s">
        <v>853</v>
      </c>
      <c r="F423">
        <v>13</v>
      </c>
      <c r="G423">
        <v>195</v>
      </c>
      <c r="I423">
        <v>0.314</v>
      </c>
      <c r="J423">
        <v>0.441</v>
      </c>
      <c r="K423" s="56">
        <f t="shared" si="37"/>
        <v>0.2646</v>
      </c>
      <c r="L423" s="57">
        <f t="shared" si="38"/>
        <v>0.1764</v>
      </c>
      <c r="M423" s="58">
        <f t="shared" si="39"/>
        <v>0.0210405</v>
      </c>
      <c r="N423" s="57">
        <f t="shared" si="40"/>
        <v>0.4199595</v>
      </c>
      <c r="S423">
        <v>2805.4</v>
      </c>
      <c r="T423" t="s">
        <v>643</v>
      </c>
      <c r="U423" t="s">
        <v>245</v>
      </c>
      <c r="V423" t="s">
        <v>469</v>
      </c>
      <c r="W423" t="s">
        <v>742</v>
      </c>
      <c r="X423" t="s">
        <v>232</v>
      </c>
      <c r="Y423" t="s">
        <v>240</v>
      </c>
      <c r="Z423" s="53">
        <v>0</v>
      </c>
      <c r="AA423" t="s">
        <v>271</v>
      </c>
      <c r="AB423" t="s">
        <v>274</v>
      </c>
      <c r="AD423">
        <v>299</v>
      </c>
      <c r="AF423" t="s">
        <v>1100</v>
      </c>
      <c r="AG423" t="s">
        <v>1100</v>
      </c>
      <c r="AH423">
        <v>0</v>
      </c>
      <c r="AL423">
        <v>195</v>
      </c>
      <c r="AM423" s="40">
        <v>0.441</v>
      </c>
      <c r="AN423" s="32">
        <v>2805.4</v>
      </c>
    </row>
    <row r="424" spans="1:40" ht="12.75">
      <c r="A424" t="s">
        <v>182</v>
      </c>
      <c r="B424" t="s">
        <v>851</v>
      </c>
      <c r="C424">
        <v>2494</v>
      </c>
      <c r="D424" t="s">
        <v>875</v>
      </c>
      <c r="E424" t="s">
        <v>853</v>
      </c>
      <c r="F424">
        <v>7</v>
      </c>
      <c r="G424">
        <v>105</v>
      </c>
      <c r="I424">
        <v>0.314</v>
      </c>
      <c r="J424">
        <v>0.237</v>
      </c>
      <c r="K424" s="56">
        <f t="shared" si="37"/>
        <v>0.1422</v>
      </c>
      <c r="L424" s="57">
        <f t="shared" si="38"/>
        <v>0.0948</v>
      </c>
      <c r="M424" s="58">
        <f t="shared" si="39"/>
        <v>0.0113295</v>
      </c>
      <c r="N424" s="57">
        <f t="shared" si="40"/>
        <v>0.2256705</v>
      </c>
      <c r="S424">
        <v>1510.6</v>
      </c>
      <c r="T424" t="s">
        <v>643</v>
      </c>
      <c r="U424" t="s">
        <v>245</v>
      </c>
      <c r="V424" t="s">
        <v>469</v>
      </c>
      <c r="W424" t="s">
        <v>742</v>
      </c>
      <c r="X424" t="s">
        <v>232</v>
      </c>
      <c r="Y424" t="s">
        <v>240</v>
      </c>
      <c r="Z424" s="53">
        <v>0</v>
      </c>
      <c r="AA424" t="s">
        <v>271</v>
      </c>
      <c r="AB424" t="s">
        <v>274</v>
      </c>
      <c r="AD424">
        <v>299</v>
      </c>
      <c r="AF424" t="s">
        <v>1101</v>
      </c>
      <c r="AG424" t="s">
        <v>1101</v>
      </c>
      <c r="AH424">
        <v>0</v>
      </c>
      <c r="AL424">
        <v>105</v>
      </c>
      <c r="AM424" s="40">
        <v>0.237</v>
      </c>
      <c r="AN424" s="32">
        <v>1510.6</v>
      </c>
    </row>
    <row r="425" spans="1:40" ht="12.75">
      <c r="A425" t="s">
        <v>182</v>
      </c>
      <c r="B425" t="s">
        <v>851</v>
      </c>
      <c r="C425">
        <v>2494</v>
      </c>
      <c r="D425" t="s">
        <v>876</v>
      </c>
      <c r="E425" t="s">
        <v>853</v>
      </c>
      <c r="F425">
        <v>11</v>
      </c>
      <c r="G425">
        <v>165</v>
      </c>
      <c r="I425">
        <v>0.314</v>
      </c>
      <c r="J425">
        <v>0.373</v>
      </c>
      <c r="K425" s="56">
        <f t="shared" si="37"/>
        <v>0.2238</v>
      </c>
      <c r="L425" s="57">
        <f t="shared" si="38"/>
        <v>0.1492</v>
      </c>
      <c r="M425" s="58">
        <f t="shared" si="39"/>
        <v>0.0178035</v>
      </c>
      <c r="N425" s="57">
        <f t="shared" si="40"/>
        <v>0.3551965</v>
      </c>
      <c r="S425">
        <v>2373.8</v>
      </c>
      <c r="T425" t="s">
        <v>643</v>
      </c>
      <c r="U425" t="s">
        <v>245</v>
      </c>
      <c r="V425" t="s">
        <v>469</v>
      </c>
      <c r="W425" t="s">
        <v>742</v>
      </c>
      <c r="X425" t="s">
        <v>232</v>
      </c>
      <c r="Y425" t="s">
        <v>240</v>
      </c>
      <c r="Z425" s="53">
        <v>0</v>
      </c>
      <c r="AA425" t="s">
        <v>271</v>
      </c>
      <c r="AB425" t="s">
        <v>274</v>
      </c>
      <c r="AD425">
        <v>299</v>
      </c>
      <c r="AF425" t="s">
        <v>1102</v>
      </c>
      <c r="AG425" t="s">
        <v>1102</v>
      </c>
      <c r="AH425">
        <v>0</v>
      </c>
      <c r="AL425">
        <v>165</v>
      </c>
      <c r="AM425" s="40">
        <v>0.373</v>
      </c>
      <c r="AN425" s="32">
        <v>2373.8</v>
      </c>
    </row>
    <row r="426" spans="1:40" ht="12.75">
      <c r="A426" t="s">
        <v>182</v>
      </c>
      <c r="B426" t="s">
        <v>851</v>
      </c>
      <c r="C426">
        <v>2494</v>
      </c>
      <c r="D426" t="s">
        <v>877</v>
      </c>
      <c r="E426" t="s">
        <v>853</v>
      </c>
      <c r="F426">
        <v>10</v>
      </c>
      <c r="G426">
        <v>150</v>
      </c>
      <c r="I426">
        <v>0.686</v>
      </c>
      <c r="J426">
        <v>0.74</v>
      </c>
      <c r="K426" s="56">
        <f t="shared" si="37"/>
        <v>0.444</v>
      </c>
      <c r="L426" s="57">
        <f t="shared" si="38"/>
        <v>0.296</v>
      </c>
      <c r="M426" s="58">
        <f t="shared" si="39"/>
        <v>0.016184999999999998</v>
      </c>
      <c r="N426" s="57">
        <f t="shared" si="40"/>
        <v>0.723815</v>
      </c>
      <c r="S426">
        <v>2158</v>
      </c>
      <c r="T426" t="s">
        <v>643</v>
      </c>
      <c r="U426" t="s">
        <v>245</v>
      </c>
      <c r="V426" t="s">
        <v>469</v>
      </c>
      <c r="W426" t="s">
        <v>742</v>
      </c>
      <c r="X426" t="s">
        <v>232</v>
      </c>
      <c r="Y426" t="s">
        <v>240</v>
      </c>
      <c r="Z426" s="53">
        <v>0</v>
      </c>
      <c r="AA426" t="s">
        <v>271</v>
      </c>
      <c r="AD426">
        <v>299</v>
      </c>
      <c r="AF426" t="s">
        <v>1103</v>
      </c>
      <c r="AG426" t="s">
        <v>1103</v>
      </c>
      <c r="AH426">
        <v>0</v>
      </c>
      <c r="AL426">
        <v>150</v>
      </c>
      <c r="AM426" s="40">
        <v>0.74</v>
      </c>
      <c r="AN426" s="32">
        <v>2158</v>
      </c>
    </row>
    <row r="427" spans="1:40" ht="12.75">
      <c r="A427" t="s">
        <v>182</v>
      </c>
      <c r="B427" t="s">
        <v>851</v>
      </c>
      <c r="C427">
        <v>2494</v>
      </c>
      <c r="D427" t="s">
        <v>879</v>
      </c>
      <c r="E427" t="s">
        <v>853</v>
      </c>
      <c r="F427">
        <v>8</v>
      </c>
      <c r="G427">
        <v>120</v>
      </c>
      <c r="I427">
        <v>0.686</v>
      </c>
      <c r="J427">
        <v>0.592</v>
      </c>
      <c r="K427" s="56">
        <f t="shared" si="37"/>
        <v>0.35519999999999996</v>
      </c>
      <c r="L427" s="57">
        <f t="shared" si="38"/>
        <v>0.2368</v>
      </c>
      <c r="M427" s="58">
        <f t="shared" si="39"/>
        <v>0.012948000000000001</v>
      </c>
      <c r="N427" s="57">
        <f t="shared" si="40"/>
        <v>0.579052</v>
      </c>
      <c r="S427">
        <v>1726.4</v>
      </c>
      <c r="T427" t="s">
        <v>643</v>
      </c>
      <c r="U427" t="s">
        <v>245</v>
      </c>
      <c r="V427" t="s">
        <v>469</v>
      </c>
      <c r="W427" t="s">
        <v>742</v>
      </c>
      <c r="X427" t="s">
        <v>232</v>
      </c>
      <c r="Y427" t="s">
        <v>240</v>
      </c>
      <c r="Z427" s="53">
        <v>0</v>
      </c>
      <c r="AA427" t="s">
        <v>271</v>
      </c>
      <c r="AD427">
        <v>299</v>
      </c>
      <c r="AF427" t="s">
        <v>1104</v>
      </c>
      <c r="AG427" t="s">
        <v>1104</v>
      </c>
      <c r="AH427">
        <v>0</v>
      </c>
      <c r="AL427">
        <v>120</v>
      </c>
      <c r="AM427" s="40">
        <v>0.592</v>
      </c>
      <c r="AN427" s="32">
        <v>1726.4</v>
      </c>
    </row>
    <row r="428" spans="1:40" ht="12.75">
      <c r="A428" t="s">
        <v>182</v>
      </c>
      <c r="B428" t="s">
        <v>851</v>
      </c>
      <c r="C428">
        <v>2494</v>
      </c>
      <c r="D428" t="s">
        <v>880</v>
      </c>
      <c r="E428" t="s">
        <v>853</v>
      </c>
      <c r="F428">
        <v>3</v>
      </c>
      <c r="G428">
        <v>45</v>
      </c>
      <c r="I428">
        <v>0.686</v>
      </c>
      <c r="J428">
        <v>0.222</v>
      </c>
      <c r="K428" s="56">
        <f t="shared" si="37"/>
        <v>0.13319999999999999</v>
      </c>
      <c r="L428" s="57">
        <f t="shared" si="38"/>
        <v>0.08880000000000002</v>
      </c>
      <c r="M428" s="58">
        <f t="shared" si="39"/>
        <v>0.0048555</v>
      </c>
      <c r="N428" s="57">
        <f t="shared" si="40"/>
        <v>0.2171445</v>
      </c>
      <c r="S428">
        <v>647.4</v>
      </c>
      <c r="T428" t="s">
        <v>643</v>
      </c>
      <c r="U428" t="s">
        <v>245</v>
      </c>
      <c r="V428" t="s">
        <v>469</v>
      </c>
      <c r="W428" t="s">
        <v>742</v>
      </c>
      <c r="X428" t="s">
        <v>232</v>
      </c>
      <c r="Y428" t="s">
        <v>240</v>
      </c>
      <c r="Z428" s="53">
        <v>0</v>
      </c>
      <c r="AA428" t="s">
        <v>271</v>
      </c>
      <c r="AD428">
        <v>299</v>
      </c>
      <c r="AF428" t="s">
        <v>1105</v>
      </c>
      <c r="AG428" t="s">
        <v>1105</v>
      </c>
      <c r="AH428">
        <v>0</v>
      </c>
      <c r="AL428">
        <v>45</v>
      </c>
      <c r="AM428" s="40">
        <v>0.222</v>
      </c>
      <c r="AN428" s="32">
        <v>647.4</v>
      </c>
    </row>
    <row r="429" spans="1:40" ht="12.75">
      <c r="A429" t="s">
        <v>182</v>
      </c>
      <c r="B429" t="s">
        <v>851</v>
      </c>
      <c r="C429">
        <v>2494</v>
      </c>
      <c r="D429" t="s">
        <v>881</v>
      </c>
      <c r="E429" t="s">
        <v>853</v>
      </c>
      <c r="F429">
        <v>7</v>
      </c>
      <c r="G429">
        <v>105</v>
      </c>
      <c r="I429">
        <v>0.686</v>
      </c>
      <c r="J429">
        <v>0.518</v>
      </c>
      <c r="K429" s="56">
        <f t="shared" si="37"/>
        <v>0.3108</v>
      </c>
      <c r="L429" s="57">
        <f t="shared" si="38"/>
        <v>0.2072</v>
      </c>
      <c r="M429" s="58">
        <f t="shared" si="39"/>
        <v>0.0113295</v>
      </c>
      <c r="N429" s="57">
        <f t="shared" si="40"/>
        <v>0.5066705</v>
      </c>
      <c r="S429">
        <v>1510.6</v>
      </c>
      <c r="T429" t="s">
        <v>643</v>
      </c>
      <c r="U429" t="s">
        <v>245</v>
      </c>
      <c r="V429" t="s">
        <v>469</v>
      </c>
      <c r="W429" t="s">
        <v>742</v>
      </c>
      <c r="X429" t="s">
        <v>232</v>
      </c>
      <c r="Y429" t="s">
        <v>240</v>
      </c>
      <c r="Z429" s="53">
        <v>0</v>
      </c>
      <c r="AA429" t="s">
        <v>271</v>
      </c>
      <c r="AD429">
        <v>299</v>
      </c>
      <c r="AF429" t="s">
        <v>1106</v>
      </c>
      <c r="AG429" t="s">
        <v>1106</v>
      </c>
      <c r="AH429">
        <v>0</v>
      </c>
      <c r="AL429">
        <v>105</v>
      </c>
      <c r="AM429" s="40">
        <v>0.518</v>
      </c>
      <c r="AN429" s="32">
        <v>1510.6</v>
      </c>
    </row>
    <row r="430" spans="1:40" ht="12.75">
      <c r="A430" t="s">
        <v>182</v>
      </c>
      <c r="B430" t="s">
        <v>851</v>
      </c>
      <c r="C430">
        <v>2494</v>
      </c>
      <c r="D430" t="s">
        <v>882</v>
      </c>
      <c r="E430" t="s">
        <v>853</v>
      </c>
      <c r="F430">
        <v>6</v>
      </c>
      <c r="G430">
        <v>90</v>
      </c>
      <c r="I430">
        <v>0.686</v>
      </c>
      <c r="J430">
        <v>0.444</v>
      </c>
      <c r="K430" s="56">
        <f t="shared" si="37"/>
        <v>0.26639999999999997</v>
      </c>
      <c r="L430" s="57">
        <f t="shared" si="38"/>
        <v>0.17760000000000004</v>
      </c>
      <c r="M430" s="58">
        <f t="shared" si="39"/>
        <v>0.009711</v>
      </c>
      <c r="N430" s="57">
        <f t="shared" si="40"/>
        <v>0.434289</v>
      </c>
      <c r="S430">
        <v>1294.8</v>
      </c>
      <c r="T430" t="s">
        <v>643</v>
      </c>
      <c r="U430" t="s">
        <v>245</v>
      </c>
      <c r="V430" t="s">
        <v>469</v>
      </c>
      <c r="W430" t="s">
        <v>742</v>
      </c>
      <c r="X430" t="s">
        <v>232</v>
      </c>
      <c r="Y430" t="s">
        <v>240</v>
      </c>
      <c r="Z430" s="53">
        <v>0</v>
      </c>
      <c r="AA430" t="s">
        <v>271</v>
      </c>
      <c r="AD430">
        <v>299</v>
      </c>
      <c r="AF430" t="s">
        <v>1107</v>
      </c>
      <c r="AG430" t="s">
        <v>1107</v>
      </c>
      <c r="AH430">
        <v>0</v>
      </c>
      <c r="AL430">
        <v>90</v>
      </c>
      <c r="AM430" s="40">
        <v>0.444</v>
      </c>
      <c r="AN430" s="32">
        <v>1294.8</v>
      </c>
    </row>
    <row r="431" spans="1:40" ht="12.75">
      <c r="A431" t="s">
        <v>182</v>
      </c>
      <c r="B431" t="s">
        <v>851</v>
      </c>
      <c r="C431">
        <v>2494</v>
      </c>
      <c r="D431" t="s">
        <v>883</v>
      </c>
      <c r="E431" t="s">
        <v>853</v>
      </c>
      <c r="F431">
        <v>5</v>
      </c>
      <c r="G431">
        <v>75</v>
      </c>
      <c r="I431">
        <v>0.686</v>
      </c>
      <c r="J431">
        <v>0.37</v>
      </c>
      <c r="K431" s="56">
        <f t="shared" si="37"/>
        <v>0.222</v>
      </c>
      <c r="L431" s="57">
        <f t="shared" si="38"/>
        <v>0.148</v>
      </c>
      <c r="M431" s="58">
        <f t="shared" si="39"/>
        <v>0.008092499999999999</v>
      </c>
      <c r="N431" s="57">
        <f t="shared" si="40"/>
        <v>0.3619075</v>
      </c>
      <c r="S431">
        <v>1079</v>
      </c>
      <c r="T431" t="s">
        <v>643</v>
      </c>
      <c r="U431" t="s">
        <v>245</v>
      </c>
      <c r="V431" t="s">
        <v>469</v>
      </c>
      <c r="W431" t="s">
        <v>742</v>
      </c>
      <c r="X431" t="s">
        <v>232</v>
      </c>
      <c r="Y431" t="s">
        <v>240</v>
      </c>
      <c r="Z431" s="53">
        <v>0</v>
      </c>
      <c r="AA431" t="s">
        <v>271</v>
      </c>
      <c r="AD431">
        <v>299</v>
      </c>
      <c r="AF431" t="s">
        <v>1108</v>
      </c>
      <c r="AG431" t="s">
        <v>1108</v>
      </c>
      <c r="AH431">
        <v>0</v>
      </c>
      <c r="AL431">
        <v>75</v>
      </c>
      <c r="AM431" s="40">
        <v>0.37</v>
      </c>
      <c r="AN431" s="32">
        <v>1079</v>
      </c>
    </row>
    <row r="432" spans="1:40" ht="12.75">
      <c r="A432" t="s">
        <v>182</v>
      </c>
      <c r="B432" t="s">
        <v>898</v>
      </c>
      <c r="C432">
        <v>8007</v>
      </c>
      <c r="D432" t="s">
        <v>899</v>
      </c>
      <c r="F432">
        <v>5</v>
      </c>
      <c r="G432">
        <v>122</v>
      </c>
      <c r="I432">
        <v>0.709</v>
      </c>
      <c r="J432">
        <v>0.307</v>
      </c>
      <c r="K432">
        <v>0.307</v>
      </c>
      <c r="L432" s="57">
        <f t="shared" si="38"/>
        <v>0</v>
      </c>
      <c r="M432" s="58">
        <f t="shared" si="39"/>
        <v>0.0065032499999999995</v>
      </c>
      <c r="N432" s="57">
        <f t="shared" si="40"/>
        <v>0.30049675</v>
      </c>
      <c r="S432">
        <v>867.1</v>
      </c>
      <c r="T432" t="s">
        <v>784</v>
      </c>
      <c r="U432" t="s">
        <v>245</v>
      </c>
      <c r="V432" t="s">
        <v>469</v>
      </c>
      <c r="W432" t="s">
        <v>806</v>
      </c>
      <c r="X432" t="s">
        <v>232</v>
      </c>
      <c r="Y432" t="s">
        <v>240</v>
      </c>
      <c r="Z432" s="53">
        <v>0</v>
      </c>
      <c r="AA432" t="s">
        <v>258</v>
      </c>
      <c r="AC432" s="59" t="str">
        <f>'[10]NY'!AA414</f>
        <v>Water Injection (Began 01-MAY-02)</v>
      </c>
      <c r="AD432">
        <v>416</v>
      </c>
      <c r="AF432" t="s">
        <v>1109</v>
      </c>
      <c r="AG432" t="s">
        <v>1109</v>
      </c>
      <c r="AH432">
        <v>0</v>
      </c>
      <c r="AL432">
        <v>122</v>
      </c>
      <c r="AM432" s="40">
        <v>0.307</v>
      </c>
      <c r="AN432" s="32">
        <v>867.1</v>
      </c>
    </row>
    <row r="433" spans="1:40" ht="12.75">
      <c r="A433" t="s">
        <v>182</v>
      </c>
      <c r="B433" t="s">
        <v>898</v>
      </c>
      <c r="C433">
        <v>8007</v>
      </c>
      <c r="D433" t="s">
        <v>900</v>
      </c>
      <c r="F433">
        <v>5</v>
      </c>
      <c r="G433">
        <v>122</v>
      </c>
      <c r="I433">
        <v>0.709</v>
      </c>
      <c r="J433">
        <v>0.307</v>
      </c>
      <c r="K433">
        <v>0.307</v>
      </c>
      <c r="L433" s="57">
        <f t="shared" si="38"/>
        <v>0</v>
      </c>
      <c r="M433" s="58">
        <f t="shared" si="39"/>
        <v>0.0065032499999999995</v>
      </c>
      <c r="N433" s="57">
        <f t="shared" si="40"/>
        <v>0.30049675</v>
      </c>
      <c r="S433">
        <v>867.1</v>
      </c>
      <c r="T433" t="s">
        <v>784</v>
      </c>
      <c r="U433" t="s">
        <v>245</v>
      </c>
      <c r="V433" t="s">
        <v>469</v>
      </c>
      <c r="W433" t="s">
        <v>806</v>
      </c>
      <c r="X433" t="s">
        <v>232</v>
      </c>
      <c r="Y433" t="s">
        <v>240</v>
      </c>
      <c r="Z433" s="53">
        <v>0</v>
      </c>
      <c r="AA433" t="s">
        <v>258</v>
      </c>
      <c r="AC433" s="59" t="str">
        <f>'[10]NY'!AA415</f>
        <v>Water Injection (Began 01-MAY-02)</v>
      </c>
      <c r="AD433">
        <v>416</v>
      </c>
      <c r="AF433" t="s">
        <v>1110</v>
      </c>
      <c r="AG433" t="s">
        <v>1110</v>
      </c>
      <c r="AH433">
        <v>0</v>
      </c>
      <c r="AL433">
        <v>122</v>
      </c>
      <c r="AM433" s="40">
        <v>0.307</v>
      </c>
      <c r="AN433" s="32">
        <v>867.1</v>
      </c>
    </row>
    <row r="434" spans="1:40" ht="12.75">
      <c r="A434" t="s">
        <v>182</v>
      </c>
      <c r="B434" t="s">
        <v>898</v>
      </c>
      <c r="C434">
        <v>8007</v>
      </c>
      <c r="D434" t="s">
        <v>901</v>
      </c>
      <c r="F434">
        <v>12</v>
      </c>
      <c r="G434">
        <v>404</v>
      </c>
      <c r="I434">
        <v>0.805</v>
      </c>
      <c r="J434">
        <v>1.156</v>
      </c>
      <c r="K434">
        <v>1.156</v>
      </c>
      <c r="L434" s="57">
        <f t="shared" si="38"/>
        <v>0</v>
      </c>
      <c r="M434" s="58">
        <f t="shared" si="39"/>
        <v>0.02154225</v>
      </c>
      <c r="N434" s="57">
        <f t="shared" si="40"/>
        <v>1.13445775</v>
      </c>
      <c r="S434">
        <v>2872.3</v>
      </c>
      <c r="T434" t="s">
        <v>784</v>
      </c>
      <c r="U434" t="s">
        <v>245</v>
      </c>
      <c r="V434" t="s">
        <v>469</v>
      </c>
      <c r="W434" t="s">
        <v>806</v>
      </c>
      <c r="X434" t="s">
        <v>232</v>
      </c>
      <c r="Y434" t="s">
        <v>240</v>
      </c>
      <c r="Z434" s="53">
        <v>0</v>
      </c>
      <c r="AA434" t="s">
        <v>258</v>
      </c>
      <c r="AC434" s="59" t="str">
        <f>'[10]NY'!AA416</f>
        <v>Water Injection (Began 01-MAY-02)</v>
      </c>
      <c r="AD434">
        <v>416</v>
      </c>
      <c r="AF434" t="s">
        <v>1111</v>
      </c>
      <c r="AG434" t="s">
        <v>1111</v>
      </c>
      <c r="AH434">
        <v>0</v>
      </c>
      <c r="AL434">
        <v>404</v>
      </c>
      <c r="AM434" s="40">
        <v>1.156</v>
      </c>
      <c r="AN434" s="32">
        <v>2872.3</v>
      </c>
    </row>
    <row r="435" spans="1:40" ht="12.75">
      <c r="A435" t="s">
        <v>182</v>
      </c>
      <c r="B435" t="s">
        <v>898</v>
      </c>
      <c r="C435">
        <v>8007</v>
      </c>
      <c r="D435" t="s">
        <v>807</v>
      </c>
      <c r="F435">
        <v>12</v>
      </c>
      <c r="G435">
        <v>404</v>
      </c>
      <c r="I435">
        <v>0.805</v>
      </c>
      <c r="J435">
        <v>1.156</v>
      </c>
      <c r="K435">
        <v>1.156</v>
      </c>
      <c r="L435" s="57">
        <f t="shared" si="38"/>
        <v>0</v>
      </c>
      <c r="M435" s="58">
        <f t="shared" si="39"/>
        <v>0.02154225</v>
      </c>
      <c r="N435" s="57">
        <f t="shared" si="40"/>
        <v>1.13445775</v>
      </c>
      <c r="S435">
        <v>2872.3</v>
      </c>
      <c r="T435" t="s">
        <v>784</v>
      </c>
      <c r="U435" t="s">
        <v>245</v>
      </c>
      <c r="V435" t="s">
        <v>469</v>
      </c>
      <c r="W435" t="s">
        <v>806</v>
      </c>
      <c r="X435" t="s">
        <v>232</v>
      </c>
      <c r="Y435" t="s">
        <v>240</v>
      </c>
      <c r="Z435" s="53">
        <v>0</v>
      </c>
      <c r="AA435" t="s">
        <v>258</v>
      </c>
      <c r="AC435" s="59" t="str">
        <f>'[10]NY'!AA417</f>
        <v>Water Injection (Began 01-MAY-02)</v>
      </c>
      <c r="AD435">
        <v>416</v>
      </c>
      <c r="AF435" t="s">
        <v>1112</v>
      </c>
      <c r="AG435" t="s">
        <v>1112</v>
      </c>
      <c r="AH435">
        <v>0</v>
      </c>
      <c r="AL435">
        <v>404</v>
      </c>
      <c r="AM435" s="40">
        <v>1.156</v>
      </c>
      <c r="AN435" s="32">
        <v>2872.3</v>
      </c>
    </row>
    <row r="436" spans="1:40" ht="12.75">
      <c r="A436" t="s">
        <v>182</v>
      </c>
      <c r="B436" t="s">
        <v>898</v>
      </c>
      <c r="C436">
        <v>8007</v>
      </c>
      <c r="D436" t="s">
        <v>808</v>
      </c>
      <c r="F436">
        <v>8.36</v>
      </c>
      <c r="G436">
        <v>159</v>
      </c>
      <c r="I436">
        <v>0.582</v>
      </c>
      <c r="J436">
        <v>0.679</v>
      </c>
      <c r="K436">
        <v>0.679</v>
      </c>
      <c r="L436" s="57">
        <f t="shared" si="38"/>
        <v>0</v>
      </c>
      <c r="M436" s="58">
        <f t="shared" si="39"/>
        <v>0.016896599999999998</v>
      </c>
      <c r="N436" s="57">
        <f t="shared" si="40"/>
        <v>0.6621034</v>
      </c>
      <c r="S436">
        <v>2252.88</v>
      </c>
      <c r="T436" t="s">
        <v>784</v>
      </c>
      <c r="U436" t="s">
        <v>245</v>
      </c>
      <c r="V436" t="s">
        <v>469</v>
      </c>
      <c r="W436" t="s">
        <v>806</v>
      </c>
      <c r="X436" t="s">
        <v>232</v>
      </c>
      <c r="Y436" t="s">
        <v>240</v>
      </c>
      <c r="Z436" s="53">
        <v>0</v>
      </c>
      <c r="AA436" t="s">
        <v>258</v>
      </c>
      <c r="AC436" s="59" t="str">
        <f>'[10]NY'!AA418</f>
        <v>Water Injection (Began 01-MAY-02)</v>
      </c>
      <c r="AD436">
        <v>416</v>
      </c>
      <c r="AF436" t="s">
        <v>1113</v>
      </c>
      <c r="AG436" t="s">
        <v>1113</v>
      </c>
      <c r="AH436">
        <v>0</v>
      </c>
      <c r="AL436">
        <v>159</v>
      </c>
      <c r="AM436" s="40">
        <v>0.679</v>
      </c>
      <c r="AN436" s="32">
        <v>2252.88</v>
      </c>
    </row>
    <row r="437" spans="1:40" ht="12.75">
      <c r="A437" t="s">
        <v>182</v>
      </c>
      <c r="B437" t="s">
        <v>898</v>
      </c>
      <c r="C437">
        <v>8007</v>
      </c>
      <c r="D437" t="s">
        <v>809</v>
      </c>
      <c r="F437">
        <v>8.36</v>
      </c>
      <c r="G437">
        <v>159</v>
      </c>
      <c r="I437">
        <v>0.579</v>
      </c>
      <c r="J437">
        <v>0.677</v>
      </c>
      <c r="K437">
        <v>0.677</v>
      </c>
      <c r="L437" s="57">
        <f t="shared" si="38"/>
        <v>0</v>
      </c>
      <c r="M437" s="58">
        <f t="shared" si="39"/>
        <v>0.01711674</v>
      </c>
      <c r="N437" s="57">
        <f t="shared" si="40"/>
        <v>0.6598832600000001</v>
      </c>
      <c r="S437">
        <v>2282.232</v>
      </c>
      <c r="T437" t="s">
        <v>784</v>
      </c>
      <c r="U437" t="s">
        <v>245</v>
      </c>
      <c r="V437" t="s">
        <v>469</v>
      </c>
      <c r="W437" t="s">
        <v>806</v>
      </c>
      <c r="X437" t="s">
        <v>232</v>
      </c>
      <c r="Y437" t="s">
        <v>240</v>
      </c>
      <c r="Z437" s="53">
        <v>0</v>
      </c>
      <c r="AA437" t="s">
        <v>258</v>
      </c>
      <c r="AC437" s="59" t="str">
        <f>'[10]NY'!AA419</f>
        <v>Water Injection (Began 01-MAY-02)</v>
      </c>
      <c r="AD437">
        <v>416</v>
      </c>
      <c r="AF437" t="s">
        <v>1114</v>
      </c>
      <c r="AG437" t="s">
        <v>1114</v>
      </c>
      <c r="AH437">
        <v>0</v>
      </c>
      <c r="AL437">
        <v>159</v>
      </c>
      <c r="AM437" s="40">
        <v>0.677</v>
      </c>
      <c r="AN437" s="32">
        <v>2282.232</v>
      </c>
    </row>
    <row r="438" spans="1:40" ht="12.75">
      <c r="A438" t="s">
        <v>182</v>
      </c>
      <c r="B438" t="s">
        <v>898</v>
      </c>
      <c r="C438">
        <v>8007</v>
      </c>
      <c r="D438" t="s">
        <v>810</v>
      </c>
      <c r="F438">
        <v>10</v>
      </c>
      <c r="G438">
        <v>355</v>
      </c>
      <c r="I438">
        <v>0.805</v>
      </c>
      <c r="J438">
        <v>1.016</v>
      </c>
      <c r="K438">
        <v>1.016</v>
      </c>
      <c r="L438" s="57">
        <f t="shared" si="38"/>
        <v>0</v>
      </c>
      <c r="M438" s="58">
        <f t="shared" si="39"/>
        <v>0.018925499999999998</v>
      </c>
      <c r="N438" s="57">
        <f t="shared" si="40"/>
        <v>0.9970745</v>
      </c>
      <c r="S438">
        <v>2523.4</v>
      </c>
      <c r="T438" t="s">
        <v>784</v>
      </c>
      <c r="U438" t="s">
        <v>245</v>
      </c>
      <c r="V438" t="s">
        <v>469</v>
      </c>
      <c r="W438" t="s">
        <v>806</v>
      </c>
      <c r="X438" t="s">
        <v>232</v>
      </c>
      <c r="Y438" t="s">
        <v>240</v>
      </c>
      <c r="Z438" s="53">
        <v>0</v>
      </c>
      <c r="AA438" t="s">
        <v>258</v>
      </c>
      <c r="AC438" s="59" t="str">
        <f>'[10]NY'!AA420</f>
        <v>Water Injection (Began 01-MAY-02)</v>
      </c>
      <c r="AD438">
        <v>416</v>
      </c>
      <c r="AF438" t="s">
        <v>1115</v>
      </c>
      <c r="AG438" t="s">
        <v>1115</v>
      </c>
      <c r="AH438">
        <v>0</v>
      </c>
      <c r="AL438">
        <v>355</v>
      </c>
      <c r="AM438" s="40">
        <v>1.016</v>
      </c>
      <c r="AN438" s="32">
        <v>2523.4</v>
      </c>
    </row>
    <row r="439" spans="1:40" ht="12.75">
      <c r="A439" t="s">
        <v>182</v>
      </c>
      <c r="B439" t="s">
        <v>898</v>
      </c>
      <c r="C439">
        <v>8007</v>
      </c>
      <c r="D439" t="s">
        <v>811</v>
      </c>
      <c r="F439">
        <v>10</v>
      </c>
      <c r="G439">
        <v>355</v>
      </c>
      <c r="I439">
        <v>0.805</v>
      </c>
      <c r="J439">
        <v>1.016</v>
      </c>
      <c r="K439">
        <v>1.016</v>
      </c>
      <c r="L439" s="57">
        <f t="shared" si="38"/>
        <v>0</v>
      </c>
      <c r="M439" s="58">
        <f t="shared" si="39"/>
        <v>0.018925499999999998</v>
      </c>
      <c r="N439" s="57">
        <f t="shared" si="40"/>
        <v>0.9970745</v>
      </c>
      <c r="S439">
        <v>2523.4</v>
      </c>
      <c r="T439" t="s">
        <v>784</v>
      </c>
      <c r="U439" t="s">
        <v>245</v>
      </c>
      <c r="V439" t="s">
        <v>469</v>
      </c>
      <c r="W439" t="s">
        <v>806</v>
      </c>
      <c r="X439" t="s">
        <v>232</v>
      </c>
      <c r="Y439" t="s">
        <v>240</v>
      </c>
      <c r="Z439" s="53">
        <v>0</v>
      </c>
      <c r="AA439" t="s">
        <v>258</v>
      </c>
      <c r="AC439" s="59" t="str">
        <f>'[10]NY'!AA421</f>
        <v>Water Injection (Began 01-MAY-02)</v>
      </c>
      <c r="AD439">
        <v>416</v>
      </c>
      <c r="AF439" t="s">
        <v>1116</v>
      </c>
      <c r="AG439" t="s">
        <v>1116</v>
      </c>
      <c r="AH439">
        <v>0</v>
      </c>
      <c r="AL439">
        <v>355</v>
      </c>
      <c r="AM439" s="40">
        <v>1.016</v>
      </c>
      <c r="AN439" s="32">
        <v>2523.4</v>
      </c>
    </row>
    <row r="440" spans="1:40" ht="12.75">
      <c r="A440" t="s">
        <v>182</v>
      </c>
      <c r="B440" t="s">
        <v>898</v>
      </c>
      <c r="C440">
        <v>8007</v>
      </c>
      <c r="D440" t="s">
        <v>812</v>
      </c>
      <c r="F440">
        <v>12</v>
      </c>
      <c r="G440">
        <v>391</v>
      </c>
      <c r="I440">
        <v>0.708</v>
      </c>
      <c r="J440">
        <v>0.984</v>
      </c>
      <c r="K440">
        <v>0.984</v>
      </c>
      <c r="L440" s="57">
        <f t="shared" si="38"/>
        <v>0</v>
      </c>
      <c r="M440" s="58">
        <f t="shared" si="39"/>
        <v>0.020844750000000002</v>
      </c>
      <c r="N440" s="57">
        <f t="shared" si="40"/>
        <v>0.96315525</v>
      </c>
      <c r="S440">
        <v>2779.3</v>
      </c>
      <c r="T440" t="s">
        <v>784</v>
      </c>
      <c r="U440" t="s">
        <v>245</v>
      </c>
      <c r="V440" t="s">
        <v>469</v>
      </c>
      <c r="W440" t="s">
        <v>806</v>
      </c>
      <c r="X440" t="s">
        <v>232</v>
      </c>
      <c r="Y440" t="s">
        <v>240</v>
      </c>
      <c r="Z440" s="53">
        <v>0</v>
      </c>
      <c r="AA440" t="s">
        <v>258</v>
      </c>
      <c r="AC440" s="59" t="str">
        <f>'[10]NY'!AA422</f>
        <v>Water Injection (Began 01-MAY-02)</v>
      </c>
      <c r="AD440">
        <v>416</v>
      </c>
      <c r="AF440" t="s">
        <v>1117</v>
      </c>
      <c r="AG440" t="s">
        <v>1117</v>
      </c>
      <c r="AH440">
        <v>0</v>
      </c>
      <c r="AL440">
        <v>391</v>
      </c>
      <c r="AM440" s="40">
        <v>0.984</v>
      </c>
      <c r="AN440" s="32">
        <v>2779.3</v>
      </c>
    </row>
    <row r="441" spans="1:40" ht="12.75">
      <c r="A441" t="s">
        <v>182</v>
      </c>
      <c r="B441" t="s">
        <v>898</v>
      </c>
      <c r="C441">
        <v>8007</v>
      </c>
      <c r="D441" t="s">
        <v>813</v>
      </c>
      <c r="F441">
        <v>12</v>
      </c>
      <c r="G441">
        <v>391</v>
      </c>
      <c r="I441">
        <v>0.708</v>
      </c>
      <c r="J441">
        <v>0.984</v>
      </c>
      <c r="K441">
        <v>0.984</v>
      </c>
      <c r="L441" s="57">
        <f t="shared" si="38"/>
        <v>0</v>
      </c>
      <c r="M441" s="58">
        <f t="shared" si="39"/>
        <v>0.020844750000000002</v>
      </c>
      <c r="N441" s="57">
        <f t="shared" si="40"/>
        <v>0.96315525</v>
      </c>
      <c r="S441">
        <v>2779.3</v>
      </c>
      <c r="T441" t="s">
        <v>784</v>
      </c>
      <c r="U441" t="s">
        <v>245</v>
      </c>
      <c r="V441" t="s">
        <v>469</v>
      </c>
      <c r="W441" t="s">
        <v>806</v>
      </c>
      <c r="X441" t="s">
        <v>232</v>
      </c>
      <c r="Y441" t="s">
        <v>240</v>
      </c>
      <c r="Z441" s="53">
        <v>0</v>
      </c>
      <c r="AA441" t="s">
        <v>258</v>
      </c>
      <c r="AC441" s="59" t="str">
        <f>'[10]NY'!AA423</f>
        <v>Water Injection (Began 01-MAY-02)</v>
      </c>
      <c r="AD441">
        <v>416</v>
      </c>
      <c r="AF441" t="s">
        <v>1118</v>
      </c>
      <c r="AG441" t="s">
        <v>1118</v>
      </c>
      <c r="AH441">
        <v>0</v>
      </c>
      <c r="AL441">
        <v>391</v>
      </c>
      <c r="AM441" s="40">
        <v>0.984</v>
      </c>
      <c r="AN441" s="32">
        <v>2779.3</v>
      </c>
    </row>
    <row r="442" spans="1:40" ht="12.75">
      <c r="A442" t="s">
        <v>182</v>
      </c>
      <c r="B442" t="s">
        <v>898</v>
      </c>
      <c r="C442">
        <v>8007</v>
      </c>
      <c r="D442" t="s">
        <v>814</v>
      </c>
      <c r="F442">
        <v>5</v>
      </c>
      <c r="G442">
        <v>175</v>
      </c>
      <c r="I442">
        <v>0.901</v>
      </c>
      <c r="J442">
        <v>0.56</v>
      </c>
      <c r="K442">
        <v>0.56</v>
      </c>
      <c r="L442" s="57">
        <f t="shared" si="38"/>
        <v>0</v>
      </c>
      <c r="M442" s="58">
        <f t="shared" si="39"/>
        <v>0.00933</v>
      </c>
      <c r="N442" s="57">
        <f t="shared" si="40"/>
        <v>0.5506700000000001</v>
      </c>
      <c r="S442">
        <v>1244</v>
      </c>
      <c r="T442" t="s">
        <v>784</v>
      </c>
      <c r="U442" t="s">
        <v>245</v>
      </c>
      <c r="V442" t="s">
        <v>469</v>
      </c>
      <c r="W442" t="s">
        <v>806</v>
      </c>
      <c r="X442" t="s">
        <v>232</v>
      </c>
      <c r="Y442" t="s">
        <v>240</v>
      </c>
      <c r="Z442" s="53">
        <v>0</v>
      </c>
      <c r="AA442" t="s">
        <v>258</v>
      </c>
      <c r="AC442" s="59" t="str">
        <f>'[10]NY'!AA424</f>
        <v>Water Injection (Began 01-MAY-02)</v>
      </c>
      <c r="AD442">
        <v>416</v>
      </c>
      <c r="AF442" t="s">
        <v>1119</v>
      </c>
      <c r="AG442" t="s">
        <v>1119</v>
      </c>
      <c r="AH442">
        <v>0</v>
      </c>
      <c r="AL442">
        <v>175</v>
      </c>
      <c r="AM442" s="40">
        <v>0.56</v>
      </c>
      <c r="AN442" s="32">
        <v>1244</v>
      </c>
    </row>
    <row r="443" spans="1:40" ht="12.75">
      <c r="A443" t="s">
        <v>182</v>
      </c>
      <c r="B443" t="s">
        <v>898</v>
      </c>
      <c r="C443">
        <v>8007</v>
      </c>
      <c r="D443" t="s">
        <v>815</v>
      </c>
      <c r="F443">
        <v>5</v>
      </c>
      <c r="G443">
        <v>175</v>
      </c>
      <c r="I443">
        <v>0.901</v>
      </c>
      <c r="J443">
        <v>0.56</v>
      </c>
      <c r="K443">
        <v>0.56</v>
      </c>
      <c r="L443" s="57">
        <f t="shared" si="38"/>
        <v>0</v>
      </c>
      <c r="M443" s="58">
        <f t="shared" si="39"/>
        <v>0.00933</v>
      </c>
      <c r="N443" s="57">
        <f t="shared" si="40"/>
        <v>0.5506700000000001</v>
      </c>
      <c r="S443">
        <v>1244</v>
      </c>
      <c r="T443" t="s">
        <v>784</v>
      </c>
      <c r="U443" t="s">
        <v>245</v>
      </c>
      <c r="V443" t="s">
        <v>469</v>
      </c>
      <c r="W443" t="s">
        <v>806</v>
      </c>
      <c r="X443" t="s">
        <v>232</v>
      </c>
      <c r="Y443" t="s">
        <v>240</v>
      </c>
      <c r="Z443" s="53">
        <v>0</v>
      </c>
      <c r="AA443" t="s">
        <v>258</v>
      </c>
      <c r="AC443" s="59" t="str">
        <f>'[10]NY'!AA425</f>
        <v>Water Injection (Began 01-MAY-02)</v>
      </c>
      <c r="AD443">
        <v>416</v>
      </c>
      <c r="AF443" t="s">
        <v>1120</v>
      </c>
      <c r="AG443" t="s">
        <v>1120</v>
      </c>
      <c r="AH443">
        <v>0</v>
      </c>
      <c r="AL443">
        <v>175</v>
      </c>
      <c r="AM443" s="40">
        <v>0.56</v>
      </c>
      <c r="AN443" s="32">
        <v>1244</v>
      </c>
    </row>
    <row r="444" spans="1:40" ht="12.75">
      <c r="A444" t="s">
        <v>182</v>
      </c>
      <c r="B444" t="s">
        <v>898</v>
      </c>
      <c r="C444">
        <v>8007</v>
      </c>
      <c r="D444" t="s">
        <v>816</v>
      </c>
      <c r="F444">
        <v>12</v>
      </c>
      <c r="G444">
        <v>448</v>
      </c>
      <c r="I444">
        <v>0.901</v>
      </c>
      <c r="J444">
        <v>1.435</v>
      </c>
      <c r="K444">
        <v>1.435</v>
      </c>
      <c r="L444" s="57">
        <f t="shared" si="38"/>
        <v>0</v>
      </c>
      <c r="M444" s="58">
        <f t="shared" si="39"/>
        <v>0.023886749999999998</v>
      </c>
      <c r="N444" s="57">
        <f t="shared" si="40"/>
        <v>1.41111325</v>
      </c>
      <c r="S444">
        <v>3184.9</v>
      </c>
      <c r="T444" t="s">
        <v>784</v>
      </c>
      <c r="U444" t="s">
        <v>245</v>
      </c>
      <c r="V444" t="s">
        <v>469</v>
      </c>
      <c r="W444" t="s">
        <v>806</v>
      </c>
      <c r="X444" t="s">
        <v>232</v>
      </c>
      <c r="Y444" t="s">
        <v>240</v>
      </c>
      <c r="Z444" s="53">
        <v>0</v>
      </c>
      <c r="AA444" t="s">
        <v>258</v>
      </c>
      <c r="AC444" s="59" t="str">
        <f>'[10]NY'!AA426</f>
        <v>Water Injection (Began 01-MAY-02)</v>
      </c>
      <c r="AD444">
        <v>416</v>
      </c>
      <c r="AF444" t="s">
        <v>1121</v>
      </c>
      <c r="AG444" t="s">
        <v>1121</v>
      </c>
      <c r="AH444">
        <v>0</v>
      </c>
      <c r="AL444">
        <v>448</v>
      </c>
      <c r="AM444" s="40">
        <v>1.435</v>
      </c>
      <c r="AN444" s="32">
        <v>3184.9</v>
      </c>
    </row>
    <row r="445" spans="1:40" ht="12.75">
      <c r="A445" t="s">
        <v>182</v>
      </c>
      <c r="B445" t="s">
        <v>898</v>
      </c>
      <c r="C445">
        <v>8007</v>
      </c>
      <c r="D445" t="s">
        <v>817</v>
      </c>
      <c r="F445">
        <v>12</v>
      </c>
      <c r="G445">
        <v>448</v>
      </c>
      <c r="I445">
        <v>0.901</v>
      </c>
      <c r="J445">
        <v>1.435</v>
      </c>
      <c r="K445">
        <v>1.435</v>
      </c>
      <c r="L445" s="57">
        <f t="shared" si="38"/>
        <v>0</v>
      </c>
      <c r="M445" s="58">
        <f t="shared" si="39"/>
        <v>0.023886749999999998</v>
      </c>
      <c r="N445" s="57">
        <f t="shared" si="40"/>
        <v>1.41111325</v>
      </c>
      <c r="S445">
        <v>3184.9</v>
      </c>
      <c r="T445" t="s">
        <v>784</v>
      </c>
      <c r="U445" t="s">
        <v>245</v>
      </c>
      <c r="V445" t="s">
        <v>469</v>
      </c>
      <c r="W445" t="s">
        <v>806</v>
      </c>
      <c r="X445" t="s">
        <v>232</v>
      </c>
      <c r="Y445" t="s">
        <v>240</v>
      </c>
      <c r="Z445" s="53">
        <v>0</v>
      </c>
      <c r="AA445" t="s">
        <v>258</v>
      </c>
      <c r="AC445" s="59" t="str">
        <f>'[10]NY'!AA427</f>
        <v>Water Injection (Began 01-MAY-02)</v>
      </c>
      <c r="AD445">
        <v>416</v>
      </c>
      <c r="AF445" t="s">
        <v>1122</v>
      </c>
      <c r="AG445" t="s">
        <v>1122</v>
      </c>
      <c r="AH445">
        <v>0</v>
      </c>
      <c r="AL445">
        <v>448</v>
      </c>
      <c r="AM445" s="40">
        <v>1.435</v>
      </c>
      <c r="AN445" s="32">
        <v>3184.9</v>
      </c>
    </row>
    <row r="446" spans="1:40" ht="12.75">
      <c r="A446" t="s">
        <v>182</v>
      </c>
      <c r="B446" t="s">
        <v>898</v>
      </c>
      <c r="C446">
        <v>8007</v>
      </c>
      <c r="D446" t="s">
        <v>818</v>
      </c>
      <c r="F446">
        <v>9</v>
      </c>
      <c r="G446">
        <v>270</v>
      </c>
      <c r="I446">
        <v>0.708</v>
      </c>
      <c r="J446">
        <v>0.679</v>
      </c>
      <c r="K446">
        <v>0.679</v>
      </c>
      <c r="L446" s="57">
        <f t="shared" si="38"/>
        <v>0</v>
      </c>
      <c r="M446" s="58">
        <f t="shared" si="39"/>
        <v>0.014394</v>
      </c>
      <c r="N446" s="57">
        <f t="shared" si="40"/>
        <v>0.664606</v>
      </c>
      <c r="S446">
        <v>1919.2</v>
      </c>
      <c r="T446" t="s">
        <v>784</v>
      </c>
      <c r="U446" t="s">
        <v>245</v>
      </c>
      <c r="V446" t="s">
        <v>469</v>
      </c>
      <c r="W446" t="s">
        <v>806</v>
      </c>
      <c r="X446" t="s">
        <v>232</v>
      </c>
      <c r="Y446" t="s">
        <v>240</v>
      </c>
      <c r="Z446" s="53">
        <v>0</v>
      </c>
      <c r="AA446" t="s">
        <v>258</v>
      </c>
      <c r="AC446" s="59" t="str">
        <f>'[10]NY'!AA428</f>
        <v>Water Injection (Began 01-MAY-02)</v>
      </c>
      <c r="AD446">
        <v>416</v>
      </c>
      <c r="AF446" t="s">
        <v>1123</v>
      </c>
      <c r="AG446" t="s">
        <v>1123</v>
      </c>
      <c r="AH446">
        <v>0</v>
      </c>
      <c r="AL446">
        <v>270</v>
      </c>
      <c r="AM446" s="40">
        <v>0.679</v>
      </c>
      <c r="AN446" s="32">
        <v>1919.2</v>
      </c>
    </row>
    <row r="447" spans="1:40" ht="12.75">
      <c r="A447" t="s">
        <v>182</v>
      </c>
      <c r="B447" t="s">
        <v>898</v>
      </c>
      <c r="C447">
        <v>8007</v>
      </c>
      <c r="D447" t="s">
        <v>819</v>
      </c>
      <c r="F447">
        <v>9</v>
      </c>
      <c r="G447">
        <v>270</v>
      </c>
      <c r="I447">
        <v>0.708</v>
      </c>
      <c r="J447">
        <v>0.679</v>
      </c>
      <c r="K447">
        <v>0.679</v>
      </c>
      <c r="L447" s="57">
        <f t="shared" si="38"/>
        <v>0</v>
      </c>
      <c r="M447" s="58">
        <f t="shared" si="39"/>
        <v>0.014394</v>
      </c>
      <c r="N447" s="57">
        <f t="shared" si="40"/>
        <v>0.664606</v>
      </c>
      <c r="S447">
        <v>1919.2</v>
      </c>
      <c r="T447" t="s">
        <v>784</v>
      </c>
      <c r="U447" t="s">
        <v>245</v>
      </c>
      <c r="V447" t="s">
        <v>469</v>
      </c>
      <c r="W447" t="s">
        <v>806</v>
      </c>
      <c r="X447" t="s">
        <v>232</v>
      </c>
      <c r="Y447" t="s">
        <v>240</v>
      </c>
      <c r="Z447" s="53">
        <v>0</v>
      </c>
      <c r="AA447" t="s">
        <v>258</v>
      </c>
      <c r="AC447" s="59" t="str">
        <f>'[10]NY'!AA429</f>
        <v>Water Injection (Began 01-MAY-02)</v>
      </c>
      <c r="AD447">
        <v>416</v>
      </c>
      <c r="AF447" t="s">
        <v>1124</v>
      </c>
      <c r="AG447" t="s">
        <v>1124</v>
      </c>
      <c r="AH447">
        <v>0</v>
      </c>
      <c r="AL447">
        <v>270</v>
      </c>
      <c r="AM447" s="40">
        <v>0.679</v>
      </c>
      <c r="AN447" s="32">
        <v>1919.2</v>
      </c>
    </row>
    <row r="448" spans="1:40" ht="12.75">
      <c r="A448" t="s">
        <v>182</v>
      </c>
      <c r="B448" t="s">
        <v>898</v>
      </c>
      <c r="C448">
        <v>8007</v>
      </c>
      <c r="D448" t="s">
        <v>820</v>
      </c>
      <c r="F448">
        <v>11</v>
      </c>
      <c r="G448">
        <v>392</v>
      </c>
      <c r="I448">
        <v>0.901</v>
      </c>
      <c r="J448">
        <v>1.255</v>
      </c>
      <c r="K448">
        <v>1.255</v>
      </c>
      <c r="L448" s="57">
        <f t="shared" si="38"/>
        <v>0</v>
      </c>
      <c r="M448" s="58">
        <f t="shared" si="39"/>
        <v>0.020901</v>
      </c>
      <c r="N448" s="57">
        <f t="shared" si="40"/>
        <v>1.2340989999999998</v>
      </c>
      <c r="S448">
        <v>2786.8</v>
      </c>
      <c r="T448" t="s">
        <v>784</v>
      </c>
      <c r="U448" t="s">
        <v>245</v>
      </c>
      <c r="V448" t="s">
        <v>469</v>
      </c>
      <c r="W448" t="s">
        <v>806</v>
      </c>
      <c r="X448" t="s">
        <v>232</v>
      </c>
      <c r="Y448" t="s">
        <v>240</v>
      </c>
      <c r="Z448" s="53">
        <v>0</v>
      </c>
      <c r="AA448" t="s">
        <v>258</v>
      </c>
      <c r="AC448" s="59" t="str">
        <f>'[10]NY'!AA430</f>
        <v>Water Injection (Began 01-MAY-02)</v>
      </c>
      <c r="AD448">
        <v>416</v>
      </c>
      <c r="AF448" t="s">
        <v>1125</v>
      </c>
      <c r="AG448" t="s">
        <v>1125</v>
      </c>
      <c r="AH448">
        <v>0</v>
      </c>
      <c r="AI448">
        <v>101</v>
      </c>
      <c r="AJ448">
        <v>0.316</v>
      </c>
      <c r="AK448">
        <v>700.5</v>
      </c>
      <c r="AL448">
        <v>291</v>
      </c>
      <c r="AM448" s="40">
        <v>0.9389999999999998</v>
      </c>
      <c r="AN448" s="32">
        <v>2086.3</v>
      </c>
    </row>
    <row r="449" spans="1:40" ht="12.75">
      <c r="A449" t="s">
        <v>182</v>
      </c>
      <c r="B449" t="s">
        <v>898</v>
      </c>
      <c r="C449">
        <v>8007</v>
      </c>
      <c r="D449" t="s">
        <v>821</v>
      </c>
      <c r="F449">
        <v>11</v>
      </c>
      <c r="G449">
        <v>392</v>
      </c>
      <c r="I449">
        <v>0.901</v>
      </c>
      <c r="J449">
        <v>1.255</v>
      </c>
      <c r="K449">
        <v>1.255</v>
      </c>
      <c r="L449" s="57">
        <f t="shared" si="38"/>
        <v>0</v>
      </c>
      <c r="M449" s="58">
        <f t="shared" si="39"/>
        <v>0.020901</v>
      </c>
      <c r="N449" s="57">
        <f t="shared" si="40"/>
        <v>1.2340989999999998</v>
      </c>
      <c r="S449">
        <v>2786.8</v>
      </c>
      <c r="T449" t="s">
        <v>784</v>
      </c>
      <c r="U449" t="s">
        <v>245</v>
      </c>
      <c r="V449" t="s">
        <v>469</v>
      </c>
      <c r="W449" t="s">
        <v>806</v>
      </c>
      <c r="X449" t="s">
        <v>232</v>
      </c>
      <c r="Y449" t="s">
        <v>240</v>
      </c>
      <c r="Z449" s="53">
        <v>0</v>
      </c>
      <c r="AA449" t="s">
        <v>258</v>
      </c>
      <c r="AC449" s="59" t="str">
        <f>'[10]NY'!AA431</f>
        <v>Water Injection (Began 01-MAY-02)</v>
      </c>
      <c r="AD449">
        <v>416</v>
      </c>
      <c r="AF449" t="s">
        <v>1126</v>
      </c>
      <c r="AG449" t="s">
        <v>1126</v>
      </c>
      <c r="AH449">
        <v>0</v>
      </c>
      <c r="AI449">
        <v>101</v>
      </c>
      <c r="AJ449">
        <v>0.316</v>
      </c>
      <c r="AK449">
        <v>700.5</v>
      </c>
      <c r="AL449">
        <v>291</v>
      </c>
      <c r="AM449" s="40">
        <v>0.9389999999999998</v>
      </c>
      <c r="AN449" s="32">
        <v>2086.3</v>
      </c>
    </row>
    <row r="450" spans="1:40" ht="12.75">
      <c r="A450" t="s">
        <v>182</v>
      </c>
      <c r="B450" t="s">
        <v>898</v>
      </c>
      <c r="C450">
        <v>8007</v>
      </c>
      <c r="D450" t="s">
        <v>822</v>
      </c>
      <c r="F450">
        <v>11</v>
      </c>
      <c r="G450">
        <v>405</v>
      </c>
      <c r="I450">
        <v>0.901</v>
      </c>
      <c r="J450">
        <v>1.297</v>
      </c>
      <c r="K450">
        <v>1.297</v>
      </c>
      <c r="L450" s="57">
        <f t="shared" si="38"/>
        <v>0</v>
      </c>
      <c r="M450" s="58">
        <f t="shared" si="39"/>
        <v>0.021592499999999997</v>
      </c>
      <c r="N450" s="57">
        <f t="shared" si="40"/>
        <v>1.2754075</v>
      </c>
      <c r="S450">
        <v>2879</v>
      </c>
      <c r="T450" t="s">
        <v>784</v>
      </c>
      <c r="U450" t="s">
        <v>245</v>
      </c>
      <c r="V450" t="s">
        <v>469</v>
      </c>
      <c r="W450" t="s">
        <v>806</v>
      </c>
      <c r="X450" t="s">
        <v>232</v>
      </c>
      <c r="Y450" t="s">
        <v>240</v>
      </c>
      <c r="Z450" s="53">
        <v>0</v>
      </c>
      <c r="AA450" t="s">
        <v>258</v>
      </c>
      <c r="AC450" s="59" t="str">
        <f>'[10]NY'!AA432</f>
        <v>Water Injection (Began 01-MAY-02)</v>
      </c>
      <c r="AD450">
        <v>416</v>
      </c>
      <c r="AF450" t="s">
        <v>1127</v>
      </c>
      <c r="AG450" t="s">
        <v>1127</v>
      </c>
      <c r="AH450">
        <v>0</v>
      </c>
      <c r="AL450">
        <v>405</v>
      </c>
      <c r="AM450" s="40">
        <v>1.297</v>
      </c>
      <c r="AN450" s="32">
        <v>2879</v>
      </c>
    </row>
    <row r="451" spans="1:40" ht="12.75">
      <c r="A451" t="s">
        <v>182</v>
      </c>
      <c r="B451" t="s">
        <v>898</v>
      </c>
      <c r="C451">
        <v>8007</v>
      </c>
      <c r="D451" t="s">
        <v>845</v>
      </c>
      <c r="F451">
        <v>11</v>
      </c>
      <c r="G451">
        <v>405</v>
      </c>
      <c r="I451">
        <v>0.901</v>
      </c>
      <c r="J451">
        <v>1.297</v>
      </c>
      <c r="K451">
        <v>1.297</v>
      </c>
      <c r="L451" s="57">
        <f t="shared" si="38"/>
        <v>0</v>
      </c>
      <c r="M451" s="58">
        <f t="shared" si="39"/>
        <v>0.021592499999999997</v>
      </c>
      <c r="N451" s="57">
        <f t="shared" si="40"/>
        <v>1.2754075</v>
      </c>
      <c r="S451">
        <v>2879</v>
      </c>
      <c r="T451" t="s">
        <v>784</v>
      </c>
      <c r="U451" t="s">
        <v>245</v>
      </c>
      <c r="V451" t="s">
        <v>469</v>
      </c>
      <c r="W451" t="s">
        <v>806</v>
      </c>
      <c r="X451" t="s">
        <v>232</v>
      </c>
      <c r="Y451" t="s">
        <v>240</v>
      </c>
      <c r="Z451" s="53">
        <v>0</v>
      </c>
      <c r="AA451" t="s">
        <v>258</v>
      </c>
      <c r="AC451" s="59" t="str">
        <f>'[10]NY'!AA433</f>
        <v>Water Injection (Began 01-MAY-02)</v>
      </c>
      <c r="AD451">
        <v>416</v>
      </c>
      <c r="AF451" t="s">
        <v>1128</v>
      </c>
      <c r="AG451" t="s">
        <v>1128</v>
      </c>
      <c r="AH451">
        <v>0</v>
      </c>
      <c r="AL451">
        <v>405</v>
      </c>
      <c r="AM451" s="40">
        <v>1.297</v>
      </c>
      <c r="AN451" s="32">
        <v>2879</v>
      </c>
    </row>
    <row r="452" spans="1:40" ht="12.75">
      <c r="A452" t="s">
        <v>182</v>
      </c>
      <c r="B452" t="s">
        <v>902</v>
      </c>
      <c r="C452">
        <v>2496</v>
      </c>
      <c r="D452" t="s">
        <v>707</v>
      </c>
      <c r="F452">
        <v>8</v>
      </c>
      <c r="G452">
        <v>112</v>
      </c>
      <c r="I452">
        <v>0.513</v>
      </c>
      <c r="J452">
        <v>0.482</v>
      </c>
      <c r="K452">
        <v>0.482</v>
      </c>
      <c r="L452" s="57">
        <f t="shared" si="38"/>
        <v>0</v>
      </c>
      <c r="M452" s="58">
        <f t="shared" si="39"/>
        <v>0.0141</v>
      </c>
      <c r="N452" s="57">
        <f t="shared" si="40"/>
        <v>0.4679</v>
      </c>
      <c r="S452">
        <v>1880</v>
      </c>
      <c r="T452" t="s">
        <v>643</v>
      </c>
      <c r="U452" t="s">
        <v>245</v>
      </c>
      <c r="V452" t="s">
        <v>469</v>
      </c>
      <c r="W452" t="s">
        <v>649</v>
      </c>
      <c r="X452" t="s">
        <v>232</v>
      </c>
      <c r="Y452" t="s">
        <v>240</v>
      </c>
      <c r="Z452" s="53">
        <v>0</v>
      </c>
      <c r="AA452" t="s">
        <v>271</v>
      </c>
      <c r="AD452">
        <v>235</v>
      </c>
      <c r="AF452" t="s">
        <v>1129</v>
      </c>
      <c r="AG452" t="s">
        <v>1129</v>
      </c>
      <c r="AH452">
        <v>0</v>
      </c>
      <c r="AL452">
        <v>112</v>
      </c>
      <c r="AM452" s="40">
        <v>0.482</v>
      </c>
      <c r="AN452" s="32">
        <v>1880</v>
      </c>
    </row>
    <row r="453" spans="1:40" ht="12.75">
      <c r="A453" t="s">
        <v>182</v>
      </c>
      <c r="B453" t="s">
        <v>943</v>
      </c>
      <c r="C453">
        <v>2499</v>
      </c>
      <c r="D453" t="s">
        <v>852</v>
      </c>
      <c r="E453" t="s">
        <v>853</v>
      </c>
      <c r="F453">
        <v>24</v>
      </c>
      <c r="G453">
        <v>408</v>
      </c>
      <c r="I453">
        <v>0.375</v>
      </c>
      <c r="J453">
        <v>1.069</v>
      </c>
      <c r="K453" s="56">
        <f aca="true" t="shared" si="41" ref="K453:K468">J453*0.6</f>
        <v>0.6414</v>
      </c>
      <c r="L453" s="57">
        <f aca="true" t="shared" si="42" ref="L453:L482">$J453-K453</f>
        <v>0.4276</v>
      </c>
      <c r="M453" s="58">
        <f aca="true" t="shared" si="43" ref="M453:M482">S453*0.015/2000</f>
        <v>0.042767999999999994</v>
      </c>
      <c r="N453" s="57">
        <f aca="true" t="shared" si="44" ref="N453:N482">$J453-M453</f>
        <v>1.026232</v>
      </c>
      <c r="S453">
        <v>5702.4</v>
      </c>
      <c r="T453" t="s">
        <v>643</v>
      </c>
      <c r="U453" t="s">
        <v>245</v>
      </c>
      <c r="V453" t="s">
        <v>469</v>
      </c>
      <c r="W453" t="s">
        <v>742</v>
      </c>
      <c r="X453" t="s">
        <v>232</v>
      </c>
      <c r="Y453" t="s">
        <v>240</v>
      </c>
      <c r="Z453" s="53">
        <v>0</v>
      </c>
      <c r="AA453" t="s">
        <v>274</v>
      </c>
      <c r="AB453" t="s">
        <v>271</v>
      </c>
      <c r="AD453">
        <v>297</v>
      </c>
      <c r="AF453" t="s">
        <v>1130</v>
      </c>
      <c r="AG453" t="s">
        <v>1130</v>
      </c>
      <c r="AH453">
        <v>0</v>
      </c>
      <c r="AL453">
        <v>408</v>
      </c>
      <c r="AM453" s="40">
        <v>1.069</v>
      </c>
      <c r="AN453" s="32">
        <v>5702.4</v>
      </c>
    </row>
    <row r="454" spans="1:40" ht="12.75">
      <c r="A454" t="s">
        <v>182</v>
      </c>
      <c r="B454" t="s">
        <v>943</v>
      </c>
      <c r="C454">
        <v>2499</v>
      </c>
      <c r="D454" t="s">
        <v>854</v>
      </c>
      <c r="E454" t="s">
        <v>853</v>
      </c>
      <c r="F454">
        <v>24</v>
      </c>
      <c r="G454">
        <v>408</v>
      </c>
      <c r="I454">
        <v>0.375</v>
      </c>
      <c r="J454">
        <v>1.069</v>
      </c>
      <c r="K454" s="56">
        <f t="shared" si="41"/>
        <v>0.6414</v>
      </c>
      <c r="L454" s="57">
        <f t="shared" si="42"/>
        <v>0.4276</v>
      </c>
      <c r="M454" s="58">
        <f t="shared" si="43"/>
        <v>0.042767999999999994</v>
      </c>
      <c r="N454" s="57">
        <f t="shared" si="44"/>
        <v>1.026232</v>
      </c>
      <c r="S454">
        <v>5702.4</v>
      </c>
      <c r="T454" t="s">
        <v>643</v>
      </c>
      <c r="U454" t="s">
        <v>245</v>
      </c>
      <c r="V454" t="s">
        <v>469</v>
      </c>
      <c r="W454" t="s">
        <v>742</v>
      </c>
      <c r="X454" t="s">
        <v>232</v>
      </c>
      <c r="Y454" t="s">
        <v>240</v>
      </c>
      <c r="Z454" s="53">
        <v>0</v>
      </c>
      <c r="AA454" t="s">
        <v>274</v>
      </c>
      <c r="AB454" t="s">
        <v>271</v>
      </c>
      <c r="AD454">
        <v>297</v>
      </c>
      <c r="AF454" t="s">
        <v>1131</v>
      </c>
      <c r="AG454" t="s">
        <v>1131</v>
      </c>
      <c r="AH454">
        <v>0</v>
      </c>
      <c r="AL454">
        <v>408</v>
      </c>
      <c r="AM454" s="40">
        <v>1.069</v>
      </c>
      <c r="AN454" s="32">
        <v>5702.4</v>
      </c>
    </row>
    <row r="455" spans="1:40" ht="12.75">
      <c r="A455" t="s">
        <v>182</v>
      </c>
      <c r="B455" t="s">
        <v>943</v>
      </c>
      <c r="C455">
        <v>2499</v>
      </c>
      <c r="D455" t="s">
        <v>855</v>
      </c>
      <c r="E455" t="s">
        <v>853</v>
      </c>
      <c r="F455">
        <v>24</v>
      </c>
      <c r="G455">
        <v>408</v>
      </c>
      <c r="I455">
        <v>0.375</v>
      </c>
      <c r="J455">
        <v>1.069</v>
      </c>
      <c r="K455" s="56">
        <f t="shared" si="41"/>
        <v>0.6414</v>
      </c>
      <c r="L455" s="57">
        <f t="shared" si="42"/>
        <v>0.4276</v>
      </c>
      <c r="M455" s="58">
        <f t="shared" si="43"/>
        <v>0.042767999999999994</v>
      </c>
      <c r="N455" s="57">
        <f t="shared" si="44"/>
        <v>1.026232</v>
      </c>
      <c r="S455">
        <v>5702.4</v>
      </c>
      <c r="T455" t="s">
        <v>643</v>
      </c>
      <c r="U455" t="s">
        <v>245</v>
      </c>
      <c r="V455" t="s">
        <v>469</v>
      </c>
      <c r="W455" t="s">
        <v>742</v>
      </c>
      <c r="X455" t="s">
        <v>232</v>
      </c>
      <c r="Y455" t="s">
        <v>240</v>
      </c>
      <c r="Z455" s="53">
        <v>0</v>
      </c>
      <c r="AA455" t="s">
        <v>274</v>
      </c>
      <c r="AB455" t="s">
        <v>271</v>
      </c>
      <c r="AD455">
        <v>297</v>
      </c>
      <c r="AF455" t="s">
        <v>1132</v>
      </c>
      <c r="AG455" t="s">
        <v>1132</v>
      </c>
      <c r="AH455">
        <v>0</v>
      </c>
      <c r="AL455">
        <v>408</v>
      </c>
      <c r="AM455" s="40">
        <v>1.069</v>
      </c>
      <c r="AN455" s="32">
        <v>5702.4</v>
      </c>
    </row>
    <row r="456" spans="1:40" ht="12.75">
      <c r="A456" t="s">
        <v>182</v>
      </c>
      <c r="B456" t="s">
        <v>943</v>
      </c>
      <c r="C456">
        <v>2499</v>
      </c>
      <c r="D456" t="s">
        <v>856</v>
      </c>
      <c r="E456" t="s">
        <v>853</v>
      </c>
      <c r="F456">
        <v>24</v>
      </c>
      <c r="G456">
        <v>408</v>
      </c>
      <c r="I456">
        <v>0.375</v>
      </c>
      <c r="J456">
        <v>1.069</v>
      </c>
      <c r="K456" s="56">
        <f t="shared" si="41"/>
        <v>0.6414</v>
      </c>
      <c r="L456" s="57">
        <f t="shared" si="42"/>
        <v>0.4276</v>
      </c>
      <c r="M456" s="58">
        <f t="shared" si="43"/>
        <v>0.042767999999999994</v>
      </c>
      <c r="N456" s="57">
        <f t="shared" si="44"/>
        <v>1.026232</v>
      </c>
      <c r="S456">
        <v>5702.4</v>
      </c>
      <c r="T456" t="s">
        <v>643</v>
      </c>
      <c r="U456" t="s">
        <v>245</v>
      </c>
      <c r="V456" t="s">
        <v>469</v>
      </c>
      <c r="W456" t="s">
        <v>742</v>
      </c>
      <c r="X456" t="s">
        <v>232</v>
      </c>
      <c r="Y456" t="s">
        <v>240</v>
      </c>
      <c r="Z456" s="53">
        <v>0</v>
      </c>
      <c r="AA456" t="s">
        <v>274</v>
      </c>
      <c r="AB456" t="s">
        <v>271</v>
      </c>
      <c r="AD456">
        <v>297</v>
      </c>
      <c r="AF456" t="s">
        <v>1133</v>
      </c>
      <c r="AG456" t="s">
        <v>1133</v>
      </c>
      <c r="AH456">
        <v>0</v>
      </c>
      <c r="AL456">
        <v>408</v>
      </c>
      <c r="AM456" s="40">
        <v>1.069</v>
      </c>
      <c r="AN456" s="32">
        <v>5702.4</v>
      </c>
    </row>
    <row r="457" spans="1:40" ht="12.75">
      <c r="A457" t="s">
        <v>182</v>
      </c>
      <c r="B457" t="s">
        <v>943</v>
      </c>
      <c r="C457">
        <v>2499</v>
      </c>
      <c r="D457" t="s">
        <v>857</v>
      </c>
      <c r="E457" t="s">
        <v>853</v>
      </c>
      <c r="F457">
        <v>23</v>
      </c>
      <c r="G457">
        <v>391</v>
      </c>
      <c r="I457">
        <v>0.375</v>
      </c>
      <c r="J457">
        <v>1.025</v>
      </c>
      <c r="K457" s="56">
        <f t="shared" si="41"/>
        <v>0.6149999999999999</v>
      </c>
      <c r="L457" s="57">
        <f t="shared" si="42"/>
        <v>0.41000000000000003</v>
      </c>
      <c r="M457" s="58">
        <f t="shared" si="43"/>
        <v>0.040985999999999995</v>
      </c>
      <c r="N457" s="57">
        <f t="shared" si="44"/>
        <v>0.9840139999999999</v>
      </c>
      <c r="S457">
        <v>5464.8</v>
      </c>
      <c r="T457" t="s">
        <v>643</v>
      </c>
      <c r="U457" t="s">
        <v>245</v>
      </c>
      <c r="V457" t="s">
        <v>469</v>
      </c>
      <c r="W457" t="s">
        <v>742</v>
      </c>
      <c r="X457" t="s">
        <v>232</v>
      </c>
      <c r="Y457" t="s">
        <v>240</v>
      </c>
      <c r="Z457" s="53">
        <v>0</v>
      </c>
      <c r="AA457" t="s">
        <v>274</v>
      </c>
      <c r="AB457" t="s">
        <v>271</v>
      </c>
      <c r="AD457">
        <v>297</v>
      </c>
      <c r="AF457" t="s">
        <v>1134</v>
      </c>
      <c r="AG457" t="s">
        <v>1134</v>
      </c>
      <c r="AH457">
        <v>0</v>
      </c>
      <c r="AL457">
        <v>391</v>
      </c>
      <c r="AM457" s="40">
        <v>1.025</v>
      </c>
      <c r="AN457" s="32">
        <v>5464.8</v>
      </c>
    </row>
    <row r="458" spans="1:40" ht="12.75">
      <c r="A458" t="s">
        <v>182</v>
      </c>
      <c r="B458" t="s">
        <v>943</v>
      </c>
      <c r="C458">
        <v>2499</v>
      </c>
      <c r="D458" t="s">
        <v>858</v>
      </c>
      <c r="E458" t="s">
        <v>853</v>
      </c>
      <c r="F458">
        <v>23</v>
      </c>
      <c r="G458">
        <v>391</v>
      </c>
      <c r="I458">
        <v>0.375</v>
      </c>
      <c r="J458">
        <v>1.025</v>
      </c>
      <c r="K458" s="56">
        <f t="shared" si="41"/>
        <v>0.6149999999999999</v>
      </c>
      <c r="L458" s="57">
        <f t="shared" si="42"/>
        <v>0.41000000000000003</v>
      </c>
      <c r="M458" s="58">
        <f t="shared" si="43"/>
        <v>0.040985999999999995</v>
      </c>
      <c r="N458" s="57">
        <f t="shared" si="44"/>
        <v>0.9840139999999999</v>
      </c>
      <c r="S458">
        <v>5464.8</v>
      </c>
      <c r="T458" t="s">
        <v>643</v>
      </c>
      <c r="U458" t="s">
        <v>245</v>
      </c>
      <c r="V458" t="s">
        <v>469</v>
      </c>
      <c r="W458" t="s">
        <v>742</v>
      </c>
      <c r="X458" t="s">
        <v>232</v>
      </c>
      <c r="Y458" t="s">
        <v>240</v>
      </c>
      <c r="Z458" s="53">
        <v>0</v>
      </c>
      <c r="AA458" t="s">
        <v>274</v>
      </c>
      <c r="AB458" t="s">
        <v>271</v>
      </c>
      <c r="AD458">
        <v>297</v>
      </c>
      <c r="AF458" t="s">
        <v>1135</v>
      </c>
      <c r="AG458" t="s">
        <v>1135</v>
      </c>
      <c r="AH458">
        <v>0</v>
      </c>
      <c r="AL458">
        <v>391</v>
      </c>
      <c r="AM458" s="40">
        <v>1.025</v>
      </c>
      <c r="AN458" s="32">
        <v>5464.8</v>
      </c>
    </row>
    <row r="459" spans="1:40" ht="12.75">
      <c r="A459" t="s">
        <v>182</v>
      </c>
      <c r="B459" t="s">
        <v>943</v>
      </c>
      <c r="C459">
        <v>2499</v>
      </c>
      <c r="D459" t="s">
        <v>859</v>
      </c>
      <c r="E459" t="s">
        <v>853</v>
      </c>
      <c r="F459">
        <v>22</v>
      </c>
      <c r="G459">
        <v>374</v>
      </c>
      <c r="I459">
        <v>0.375</v>
      </c>
      <c r="J459">
        <v>0.98</v>
      </c>
      <c r="K459" s="56">
        <f t="shared" si="41"/>
        <v>0.588</v>
      </c>
      <c r="L459" s="57">
        <f t="shared" si="42"/>
        <v>0.392</v>
      </c>
      <c r="M459" s="58">
        <f t="shared" si="43"/>
        <v>0.039204</v>
      </c>
      <c r="N459" s="57">
        <f t="shared" si="44"/>
        <v>0.940796</v>
      </c>
      <c r="S459">
        <v>5227.2</v>
      </c>
      <c r="T459" t="s">
        <v>643</v>
      </c>
      <c r="U459" t="s">
        <v>245</v>
      </c>
      <c r="V459" t="s">
        <v>469</v>
      </c>
      <c r="W459" t="s">
        <v>742</v>
      </c>
      <c r="X459" t="s">
        <v>232</v>
      </c>
      <c r="Y459" t="s">
        <v>240</v>
      </c>
      <c r="Z459" s="53">
        <v>0</v>
      </c>
      <c r="AA459" t="s">
        <v>274</v>
      </c>
      <c r="AB459" t="s">
        <v>271</v>
      </c>
      <c r="AD459">
        <v>297</v>
      </c>
      <c r="AF459" t="s">
        <v>1136</v>
      </c>
      <c r="AG459" t="s">
        <v>1136</v>
      </c>
      <c r="AH459">
        <v>0</v>
      </c>
      <c r="AL459">
        <v>374</v>
      </c>
      <c r="AM459" s="40">
        <v>0.98</v>
      </c>
      <c r="AN459" s="32">
        <v>5227.2</v>
      </c>
    </row>
    <row r="460" spans="1:40" ht="12.75">
      <c r="A460" t="s">
        <v>182</v>
      </c>
      <c r="B460" t="s">
        <v>943</v>
      </c>
      <c r="C460">
        <v>2499</v>
      </c>
      <c r="D460" t="s">
        <v>860</v>
      </c>
      <c r="E460" t="s">
        <v>853</v>
      </c>
      <c r="F460">
        <v>20</v>
      </c>
      <c r="G460">
        <v>340</v>
      </c>
      <c r="I460">
        <v>0.375</v>
      </c>
      <c r="J460">
        <v>0.891</v>
      </c>
      <c r="K460" s="56">
        <f t="shared" si="41"/>
        <v>0.5346</v>
      </c>
      <c r="L460" s="57">
        <f t="shared" si="42"/>
        <v>0.35640000000000005</v>
      </c>
      <c r="M460" s="58">
        <f t="shared" si="43"/>
        <v>0.03564</v>
      </c>
      <c r="N460" s="57">
        <f t="shared" si="44"/>
        <v>0.85536</v>
      </c>
      <c r="S460">
        <v>4752</v>
      </c>
      <c r="T460" t="s">
        <v>643</v>
      </c>
      <c r="U460" t="s">
        <v>245</v>
      </c>
      <c r="V460" t="s">
        <v>469</v>
      </c>
      <c r="W460" t="s">
        <v>742</v>
      </c>
      <c r="X460" t="s">
        <v>232</v>
      </c>
      <c r="Y460" t="s">
        <v>240</v>
      </c>
      <c r="Z460" s="53">
        <v>0</v>
      </c>
      <c r="AA460" t="s">
        <v>274</v>
      </c>
      <c r="AB460" t="s">
        <v>271</v>
      </c>
      <c r="AD460">
        <v>297</v>
      </c>
      <c r="AF460" t="s">
        <v>1137</v>
      </c>
      <c r="AG460" t="s">
        <v>1137</v>
      </c>
      <c r="AH460">
        <v>0</v>
      </c>
      <c r="AL460">
        <v>340</v>
      </c>
      <c r="AM460" s="40">
        <v>0.891</v>
      </c>
      <c r="AN460" s="32">
        <v>4752</v>
      </c>
    </row>
    <row r="461" spans="1:40" ht="12.75">
      <c r="A461" t="s">
        <v>182</v>
      </c>
      <c r="B461" t="s">
        <v>943</v>
      </c>
      <c r="C461">
        <v>2499</v>
      </c>
      <c r="D461" t="s">
        <v>861</v>
      </c>
      <c r="E461" t="s">
        <v>853</v>
      </c>
      <c r="F461">
        <v>24</v>
      </c>
      <c r="G461">
        <v>408</v>
      </c>
      <c r="I461">
        <v>0.375</v>
      </c>
      <c r="J461">
        <v>1.069</v>
      </c>
      <c r="K461" s="56">
        <f t="shared" si="41"/>
        <v>0.6414</v>
      </c>
      <c r="L461" s="57">
        <f t="shared" si="42"/>
        <v>0.4276</v>
      </c>
      <c r="M461" s="58">
        <f t="shared" si="43"/>
        <v>0.042767999999999994</v>
      </c>
      <c r="N461" s="57">
        <f t="shared" si="44"/>
        <v>1.026232</v>
      </c>
      <c r="S461">
        <v>5702.4</v>
      </c>
      <c r="T461" t="s">
        <v>643</v>
      </c>
      <c r="U461" t="s">
        <v>245</v>
      </c>
      <c r="V461" t="s">
        <v>469</v>
      </c>
      <c r="W461" t="s">
        <v>742</v>
      </c>
      <c r="X461" t="s">
        <v>232</v>
      </c>
      <c r="Y461" t="s">
        <v>240</v>
      </c>
      <c r="Z461" s="53">
        <v>0</v>
      </c>
      <c r="AA461" t="s">
        <v>274</v>
      </c>
      <c r="AB461" t="s">
        <v>271</v>
      </c>
      <c r="AD461">
        <v>297</v>
      </c>
      <c r="AF461" t="s">
        <v>1138</v>
      </c>
      <c r="AG461" t="s">
        <v>1138</v>
      </c>
      <c r="AH461">
        <v>0</v>
      </c>
      <c r="AL461">
        <v>408</v>
      </c>
      <c r="AM461" s="40">
        <v>1.069</v>
      </c>
      <c r="AN461" s="32">
        <v>5702.4</v>
      </c>
    </row>
    <row r="462" spans="1:40" ht="12.75">
      <c r="A462" t="s">
        <v>182</v>
      </c>
      <c r="B462" t="s">
        <v>943</v>
      </c>
      <c r="C462">
        <v>2499</v>
      </c>
      <c r="D462" t="s">
        <v>862</v>
      </c>
      <c r="E462" t="s">
        <v>853</v>
      </c>
      <c r="F462">
        <v>24</v>
      </c>
      <c r="G462">
        <v>408</v>
      </c>
      <c r="I462">
        <v>0.375</v>
      </c>
      <c r="J462">
        <v>1.069</v>
      </c>
      <c r="K462" s="56">
        <f t="shared" si="41"/>
        <v>0.6414</v>
      </c>
      <c r="L462" s="57">
        <f t="shared" si="42"/>
        <v>0.4276</v>
      </c>
      <c r="M462" s="58">
        <f t="shared" si="43"/>
        <v>0.042767999999999994</v>
      </c>
      <c r="N462" s="57">
        <f t="shared" si="44"/>
        <v>1.026232</v>
      </c>
      <c r="S462">
        <v>5702.4</v>
      </c>
      <c r="T462" t="s">
        <v>643</v>
      </c>
      <c r="U462" t="s">
        <v>245</v>
      </c>
      <c r="V462" t="s">
        <v>469</v>
      </c>
      <c r="W462" t="s">
        <v>742</v>
      </c>
      <c r="X462" t="s">
        <v>232</v>
      </c>
      <c r="Y462" t="s">
        <v>240</v>
      </c>
      <c r="Z462" s="53">
        <v>0</v>
      </c>
      <c r="AA462" t="s">
        <v>274</v>
      </c>
      <c r="AB462" t="s">
        <v>271</v>
      </c>
      <c r="AD462">
        <v>297</v>
      </c>
      <c r="AF462" t="s">
        <v>1139</v>
      </c>
      <c r="AG462" t="s">
        <v>1139</v>
      </c>
      <c r="AH462">
        <v>0</v>
      </c>
      <c r="AL462">
        <v>408</v>
      </c>
      <c r="AM462" s="40">
        <v>1.069</v>
      </c>
      <c r="AN462" s="32">
        <v>5702.4</v>
      </c>
    </row>
    <row r="463" spans="1:40" ht="12.75">
      <c r="A463" t="s">
        <v>182</v>
      </c>
      <c r="B463" t="s">
        <v>943</v>
      </c>
      <c r="C463">
        <v>2499</v>
      </c>
      <c r="D463" t="s">
        <v>863</v>
      </c>
      <c r="E463" t="s">
        <v>853</v>
      </c>
      <c r="F463">
        <v>24</v>
      </c>
      <c r="G463">
        <v>408</v>
      </c>
      <c r="I463">
        <v>0.375</v>
      </c>
      <c r="J463">
        <v>1.069</v>
      </c>
      <c r="K463" s="56">
        <f t="shared" si="41"/>
        <v>0.6414</v>
      </c>
      <c r="L463" s="57">
        <f t="shared" si="42"/>
        <v>0.4276</v>
      </c>
      <c r="M463" s="58">
        <f t="shared" si="43"/>
        <v>0.042767999999999994</v>
      </c>
      <c r="N463" s="57">
        <f t="shared" si="44"/>
        <v>1.026232</v>
      </c>
      <c r="S463">
        <v>5702.4</v>
      </c>
      <c r="T463" t="s">
        <v>643</v>
      </c>
      <c r="U463" t="s">
        <v>245</v>
      </c>
      <c r="V463" t="s">
        <v>469</v>
      </c>
      <c r="W463" t="s">
        <v>742</v>
      </c>
      <c r="X463" t="s">
        <v>232</v>
      </c>
      <c r="Y463" t="s">
        <v>240</v>
      </c>
      <c r="Z463" s="53">
        <v>0</v>
      </c>
      <c r="AA463" t="s">
        <v>274</v>
      </c>
      <c r="AB463" t="s">
        <v>271</v>
      </c>
      <c r="AD463">
        <v>297</v>
      </c>
      <c r="AF463" t="s">
        <v>1140</v>
      </c>
      <c r="AG463" t="s">
        <v>1140</v>
      </c>
      <c r="AH463">
        <v>0</v>
      </c>
      <c r="AL463">
        <v>408</v>
      </c>
      <c r="AM463" s="40">
        <v>1.069</v>
      </c>
      <c r="AN463" s="32">
        <v>5702.4</v>
      </c>
    </row>
    <row r="464" spans="1:40" ht="12.75">
      <c r="A464" t="s">
        <v>182</v>
      </c>
      <c r="B464" t="s">
        <v>943</v>
      </c>
      <c r="C464">
        <v>2499</v>
      </c>
      <c r="D464" t="s">
        <v>864</v>
      </c>
      <c r="E464" t="s">
        <v>853</v>
      </c>
      <c r="F464">
        <v>22</v>
      </c>
      <c r="G464">
        <v>374</v>
      </c>
      <c r="I464">
        <v>0.375</v>
      </c>
      <c r="J464">
        <v>0.98</v>
      </c>
      <c r="K464" s="56">
        <f t="shared" si="41"/>
        <v>0.588</v>
      </c>
      <c r="L464" s="57">
        <f t="shared" si="42"/>
        <v>0.392</v>
      </c>
      <c r="M464" s="58">
        <f t="shared" si="43"/>
        <v>0.039204</v>
      </c>
      <c r="N464" s="57">
        <f t="shared" si="44"/>
        <v>0.940796</v>
      </c>
      <c r="S464">
        <v>5227.2</v>
      </c>
      <c r="T464" t="s">
        <v>643</v>
      </c>
      <c r="U464" t="s">
        <v>245</v>
      </c>
      <c r="V464" t="s">
        <v>469</v>
      </c>
      <c r="W464" t="s">
        <v>742</v>
      </c>
      <c r="X464" t="s">
        <v>232</v>
      </c>
      <c r="Y464" t="s">
        <v>240</v>
      </c>
      <c r="Z464" s="53">
        <v>0</v>
      </c>
      <c r="AA464" t="s">
        <v>274</v>
      </c>
      <c r="AB464" t="s">
        <v>271</v>
      </c>
      <c r="AD464">
        <v>297</v>
      </c>
      <c r="AF464" t="s">
        <v>1141</v>
      </c>
      <c r="AG464" t="s">
        <v>1141</v>
      </c>
      <c r="AH464">
        <v>0</v>
      </c>
      <c r="AL464">
        <v>374</v>
      </c>
      <c r="AM464" s="40">
        <v>0.98</v>
      </c>
      <c r="AN464" s="32">
        <v>5227.2</v>
      </c>
    </row>
    <row r="465" spans="1:40" ht="12.75">
      <c r="A465" t="s">
        <v>182</v>
      </c>
      <c r="B465" t="s">
        <v>943</v>
      </c>
      <c r="C465">
        <v>2499</v>
      </c>
      <c r="D465" t="s">
        <v>865</v>
      </c>
      <c r="E465" t="s">
        <v>853</v>
      </c>
      <c r="F465">
        <v>22</v>
      </c>
      <c r="G465">
        <v>374</v>
      </c>
      <c r="I465">
        <v>0.375</v>
      </c>
      <c r="J465">
        <v>0.98</v>
      </c>
      <c r="K465" s="56">
        <f t="shared" si="41"/>
        <v>0.588</v>
      </c>
      <c r="L465" s="57">
        <f t="shared" si="42"/>
        <v>0.392</v>
      </c>
      <c r="M465" s="58">
        <f t="shared" si="43"/>
        <v>0.039204</v>
      </c>
      <c r="N465" s="57">
        <f t="shared" si="44"/>
        <v>0.940796</v>
      </c>
      <c r="S465">
        <v>5227.2</v>
      </c>
      <c r="T465" t="s">
        <v>643</v>
      </c>
      <c r="U465" t="s">
        <v>245</v>
      </c>
      <c r="V465" t="s">
        <v>469</v>
      </c>
      <c r="W465" t="s">
        <v>742</v>
      </c>
      <c r="X465" t="s">
        <v>232</v>
      </c>
      <c r="Y465" t="s">
        <v>240</v>
      </c>
      <c r="Z465" s="53">
        <v>0</v>
      </c>
      <c r="AA465" t="s">
        <v>274</v>
      </c>
      <c r="AB465" t="s">
        <v>271</v>
      </c>
      <c r="AD465">
        <v>297</v>
      </c>
      <c r="AF465" t="s">
        <v>1142</v>
      </c>
      <c r="AG465" t="s">
        <v>1142</v>
      </c>
      <c r="AH465">
        <v>0</v>
      </c>
      <c r="AL465">
        <v>374</v>
      </c>
      <c r="AM465" s="40">
        <v>0.98</v>
      </c>
      <c r="AN465" s="32">
        <v>5227.2</v>
      </c>
    </row>
    <row r="466" spans="1:40" ht="12.75">
      <c r="A466" t="s">
        <v>182</v>
      </c>
      <c r="B466" t="s">
        <v>943</v>
      </c>
      <c r="C466">
        <v>2499</v>
      </c>
      <c r="D466" t="s">
        <v>866</v>
      </c>
      <c r="E466" t="s">
        <v>853</v>
      </c>
      <c r="F466">
        <v>21</v>
      </c>
      <c r="G466">
        <v>357</v>
      </c>
      <c r="I466">
        <v>0.375</v>
      </c>
      <c r="J466">
        <v>0.936</v>
      </c>
      <c r="K466" s="56">
        <f t="shared" si="41"/>
        <v>0.5616</v>
      </c>
      <c r="L466" s="57">
        <f t="shared" si="42"/>
        <v>0.37440000000000007</v>
      </c>
      <c r="M466" s="58">
        <f t="shared" si="43"/>
        <v>0.037422000000000004</v>
      </c>
      <c r="N466" s="57">
        <f t="shared" si="44"/>
        <v>0.8985780000000001</v>
      </c>
      <c r="S466">
        <v>4989.6</v>
      </c>
      <c r="T466" t="s">
        <v>643</v>
      </c>
      <c r="U466" t="s">
        <v>245</v>
      </c>
      <c r="V466" t="s">
        <v>469</v>
      </c>
      <c r="W466" t="s">
        <v>742</v>
      </c>
      <c r="X466" t="s">
        <v>232</v>
      </c>
      <c r="Y466" t="s">
        <v>240</v>
      </c>
      <c r="Z466" s="53">
        <v>0</v>
      </c>
      <c r="AA466" t="s">
        <v>274</v>
      </c>
      <c r="AB466" t="s">
        <v>271</v>
      </c>
      <c r="AD466">
        <v>297</v>
      </c>
      <c r="AF466" t="s">
        <v>1143</v>
      </c>
      <c r="AG466" t="s">
        <v>1143</v>
      </c>
      <c r="AH466">
        <v>0</v>
      </c>
      <c r="AL466">
        <v>357</v>
      </c>
      <c r="AM466" s="40">
        <v>0.936</v>
      </c>
      <c r="AN466" s="32">
        <v>4989.6</v>
      </c>
    </row>
    <row r="467" spans="1:40" ht="12.75">
      <c r="A467" t="s">
        <v>182</v>
      </c>
      <c r="B467" t="s">
        <v>943</v>
      </c>
      <c r="C467">
        <v>2499</v>
      </c>
      <c r="D467" t="s">
        <v>867</v>
      </c>
      <c r="E467" t="s">
        <v>853</v>
      </c>
      <c r="F467">
        <v>15</v>
      </c>
      <c r="G467">
        <v>255</v>
      </c>
      <c r="I467">
        <v>0.375</v>
      </c>
      <c r="J467">
        <v>0.668</v>
      </c>
      <c r="K467" s="56">
        <f t="shared" si="41"/>
        <v>0.4008</v>
      </c>
      <c r="L467" s="57">
        <f t="shared" si="42"/>
        <v>0.26720000000000005</v>
      </c>
      <c r="M467" s="58">
        <f t="shared" si="43"/>
        <v>0.02673</v>
      </c>
      <c r="N467" s="57">
        <f t="shared" si="44"/>
        <v>0.64127</v>
      </c>
      <c r="S467">
        <v>3564</v>
      </c>
      <c r="T467" t="s">
        <v>643</v>
      </c>
      <c r="U467" t="s">
        <v>245</v>
      </c>
      <c r="V467" t="s">
        <v>469</v>
      </c>
      <c r="W467" t="s">
        <v>742</v>
      </c>
      <c r="X467" t="s">
        <v>232</v>
      </c>
      <c r="Y467" t="s">
        <v>240</v>
      </c>
      <c r="Z467" s="53">
        <v>0</v>
      </c>
      <c r="AA467" t="s">
        <v>274</v>
      </c>
      <c r="AB467" t="s">
        <v>271</v>
      </c>
      <c r="AD467">
        <v>297</v>
      </c>
      <c r="AF467" t="s">
        <v>1144</v>
      </c>
      <c r="AG467" t="s">
        <v>1144</v>
      </c>
      <c r="AH467">
        <v>0</v>
      </c>
      <c r="AL467">
        <v>255</v>
      </c>
      <c r="AM467" s="40">
        <v>0.668</v>
      </c>
      <c r="AN467" s="32">
        <v>3564</v>
      </c>
    </row>
    <row r="468" spans="1:40" ht="12.75">
      <c r="A468" t="s">
        <v>182</v>
      </c>
      <c r="B468" t="s">
        <v>943</v>
      </c>
      <c r="C468">
        <v>2499</v>
      </c>
      <c r="D468" t="s">
        <v>868</v>
      </c>
      <c r="E468" t="s">
        <v>853</v>
      </c>
      <c r="F468">
        <v>21</v>
      </c>
      <c r="G468">
        <v>357</v>
      </c>
      <c r="I468">
        <v>0.375</v>
      </c>
      <c r="J468">
        <v>0.936</v>
      </c>
      <c r="K468" s="56">
        <f t="shared" si="41"/>
        <v>0.5616</v>
      </c>
      <c r="L468" s="57">
        <f t="shared" si="42"/>
        <v>0.37440000000000007</v>
      </c>
      <c r="M468" s="58">
        <f t="shared" si="43"/>
        <v>0.037422000000000004</v>
      </c>
      <c r="N468" s="57">
        <f t="shared" si="44"/>
        <v>0.8985780000000001</v>
      </c>
      <c r="S468">
        <v>4989.6</v>
      </c>
      <c r="T468" t="s">
        <v>643</v>
      </c>
      <c r="U468" t="s">
        <v>245</v>
      </c>
      <c r="V468" t="s">
        <v>469</v>
      </c>
      <c r="W468" t="s">
        <v>742</v>
      </c>
      <c r="X468" t="s">
        <v>232</v>
      </c>
      <c r="Y468" t="s">
        <v>240</v>
      </c>
      <c r="Z468" s="53">
        <v>0</v>
      </c>
      <c r="AA468" t="s">
        <v>274</v>
      </c>
      <c r="AB468" t="s">
        <v>271</v>
      </c>
      <c r="AD468">
        <v>297</v>
      </c>
      <c r="AF468" t="s">
        <v>1145</v>
      </c>
      <c r="AG468" t="s">
        <v>1145</v>
      </c>
      <c r="AH468">
        <v>0</v>
      </c>
      <c r="AL468">
        <v>357</v>
      </c>
      <c r="AM468" s="40">
        <v>0.936</v>
      </c>
      <c r="AN468" s="32">
        <v>4989.6</v>
      </c>
    </row>
    <row r="469" spans="1:40" ht="12.75">
      <c r="A469" t="s">
        <v>182</v>
      </c>
      <c r="B469" t="s">
        <v>969</v>
      </c>
      <c r="C469">
        <v>2500</v>
      </c>
      <c r="D469" t="s">
        <v>976</v>
      </c>
      <c r="F469">
        <v>4</v>
      </c>
      <c r="G469">
        <v>51</v>
      </c>
      <c r="I469">
        <v>0.3</v>
      </c>
      <c r="J469">
        <v>0.126</v>
      </c>
      <c r="K469">
        <v>0.126</v>
      </c>
      <c r="L469" s="57">
        <f t="shared" si="42"/>
        <v>0</v>
      </c>
      <c r="M469" s="58">
        <f t="shared" si="43"/>
        <v>0.006311249999999999</v>
      </c>
      <c r="N469" s="57">
        <f t="shared" si="44"/>
        <v>0.11968875</v>
      </c>
      <c r="S469">
        <v>841.5</v>
      </c>
      <c r="T469" t="s">
        <v>708</v>
      </c>
      <c r="U469" t="s">
        <v>245</v>
      </c>
      <c r="V469" t="s">
        <v>469</v>
      </c>
      <c r="W469" t="s">
        <v>806</v>
      </c>
      <c r="X469" t="s">
        <v>232</v>
      </c>
      <c r="Y469" t="s">
        <v>240</v>
      </c>
      <c r="Z469" s="53">
        <v>0</v>
      </c>
      <c r="AA469" t="s">
        <v>258</v>
      </c>
      <c r="AB469" t="s">
        <v>274</v>
      </c>
      <c r="AC469" s="59" t="str">
        <f>'[10]NY'!AA454</f>
        <v>Water Injection (Began 01-MAY-02)</v>
      </c>
      <c r="AD469">
        <v>240</v>
      </c>
      <c r="AF469" t="s">
        <v>1146</v>
      </c>
      <c r="AG469" t="s">
        <v>1146</v>
      </c>
      <c r="AH469">
        <v>0</v>
      </c>
      <c r="AL469">
        <v>51</v>
      </c>
      <c r="AM469" s="40">
        <v>0.126</v>
      </c>
      <c r="AN469" s="32">
        <v>841.5</v>
      </c>
    </row>
    <row r="470" spans="1:40" ht="12.75">
      <c r="A470" t="s">
        <v>182</v>
      </c>
      <c r="B470" t="s">
        <v>969</v>
      </c>
      <c r="C470">
        <v>2500</v>
      </c>
      <c r="D470" t="s">
        <v>711</v>
      </c>
      <c r="F470">
        <v>8</v>
      </c>
      <c r="G470">
        <v>109</v>
      </c>
      <c r="I470">
        <v>0.492</v>
      </c>
      <c r="J470">
        <v>0.442</v>
      </c>
      <c r="K470">
        <v>0.442</v>
      </c>
      <c r="L470" s="57">
        <f t="shared" si="42"/>
        <v>0</v>
      </c>
      <c r="M470" s="58">
        <f t="shared" si="43"/>
        <v>0.013488</v>
      </c>
      <c r="N470" s="57">
        <f t="shared" si="44"/>
        <v>0.428512</v>
      </c>
      <c r="S470">
        <v>1798.4</v>
      </c>
      <c r="T470" t="s">
        <v>708</v>
      </c>
      <c r="U470" t="s">
        <v>245</v>
      </c>
      <c r="V470" t="s">
        <v>469</v>
      </c>
      <c r="W470" t="s">
        <v>806</v>
      </c>
      <c r="X470" t="s">
        <v>232</v>
      </c>
      <c r="Y470" t="s">
        <v>240</v>
      </c>
      <c r="Z470" s="53">
        <v>0</v>
      </c>
      <c r="AA470" t="s">
        <v>258</v>
      </c>
      <c r="AB470" t="s">
        <v>274</v>
      </c>
      <c r="AC470" s="59" t="str">
        <f>'[10]NY'!AA455</f>
        <v>Water Injection (Began 01-MAY-02)</v>
      </c>
      <c r="AD470">
        <v>255</v>
      </c>
      <c r="AF470" t="s">
        <v>1147</v>
      </c>
      <c r="AG470" t="s">
        <v>1147</v>
      </c>
      <c r="AH470">
        <v>0</v>
      </c>
      <c r="AL470">
        <v>109</v>
      </c>
      <c r="AM470" s="40">
        <v>0.442</v>
      </c>
      <c r="AN470" s="32">
        <v>1798.4</v>
      </c>
    </row>
    <row r="471" spans="1:40" ht="12.75">
      <c r="A471" t="s">
        <v>182</v>
      </c>
      <c r="B471" t="s">
        <v>969</v>
      </c>
      <c r="C471">
        <v>2500</v>
      </c>
      <c r="D471" t="s">
        <v>712</v>
      </c>
      <c r="F471">
        <v>8</v>
      </c>
      <c r="G471">
        <v>137</v>
      </c>
      <c r="I471">
        <v>0.492</v>
      </c>
      <c r="J471">
        <v>0.556</v>
      </c>
      <c r="K471">
        <v>0.556</v>
      </c>
      <c r="L471" s="57">
        <f t="shared" si="42"/>
        <v>0</v>
      </c>
      <c r="M471" s="58">
        <f t="shared" si="43"/>
        <v>0.0169485</v>
      </c>
      <c r="N471" s="57">
        <f t="shared" si="44"/>
        <v>0.5390515</v>
      </c>
      <c r="S471">
        <v>2259.8</v>
      </c>
      <c r="T471" t="s">
        <v>708</v>
      </c>
      <c r="U471" t="s">
        <v>245</v>
      </c>
      <c r="V471" t="s">
        <v>469</v>
      </c>
      <c r="W471" t="s">
        <v>806</v>
      </c>
      <c r="X471" t="s">
        <v>232</v>
      </c>
      <c r="Y471" t="s">
        <v>240</v>
      </c>
      <c r="Z471" s="53">
        <v>0</v>
      </c>
      <c r="AA471" t="s">
        <v>258</v>
      </c>
      <c r="AB471" t="s">
        <v>274</v>
      </c>
      <c r="AC471" s="59" t="str">
        <f>'[10]NY'!AA456</f>
        <v>Water Injection (Began 01-MAY-02)</v>
      </c>
      <c r="AD471">
        <v>255</v>
      </c>
      <c r="AF471" t="s">
        <v>1148</v>
      </c>
      <c r="AG471" t="s">
        <v>1148</v>
      </c>
      <c r="AH471">
        <v>0</v>
      </c>
      <c r="AL471">
        <v>137</v>
      </c>
      <c r="AM471" s="40">
        <v>0.556</v>
      </c>
      <c r="AN471" s="32">
        <v>2259.8</v>
      </c>
    </row>
    <row r="472" spans="1:40" ht="12.75">
      <c r="A472" t="s">
        <v>182</v>
      </c>
      <c r="B472" t="s">
        <v>969</v>
      </c>
      <c r="C472">
        <v>2500</v>
      </c>
      <c r="D472" t="s">
        <v>713</v>
      </c>
      <c r="F472">
        <v>8</v>
      </c>
      <c r="G472">
        <v>113</v>
      </c>
      <c r="I472">
        <v>0.492</v>
      </c>
      <c r="J472">
        <v>0.459</v>
      </c>
      <c r="K472">
        <v>0.459</v>
      </c>
      <c r="L472" s="57">
        <f t="shared" si="42"/>
        <v>0</v>
      </c>
      <c r="M472" s="58">
        <f t="shared" si="43"/>
        <v>0.013982249999999998</v>
      </c>
      <c r="N472" s="57">
        <f t="shared" si="44"/>
        <v>0.44501775000000005</v>
      </c>
      <c r="S472">
        <v>1864.3</v>
      </c>
      <c r="T472" t="s">
        <v>708</v>
      </c>
      <c r="U472" t="s">
        <v>245</v>
      </c>
      <c r="V472" t="s">
        <v>469</v>
      </c>
      <c r="W472" t="s">
        <v>806</v>
      </c>
      <c r="X472" t="s">
        <v>232</v>
      </c>
      <c r="Y472" t="s">
        <v>240</v>
      </c>
      <c r="Z472" s="53">
        <v>0</v>
      </c>
      <c r="AA472" t="s">
        <v>258</v>
      </c>
      <c r="AB472" t="s">
        <v>274</v>
      </c>
      <c r="AC472" s="59" t="str">
        <f>'[10]NY'!AA457</f>
        <v>Water Injection (Began 01-MAY-02)</v>
      </c>
      <c r="AD472">
        <v>255</v>
      </c>
      <c r="AF472" t="s">
        <v>1149</v>
      </c>
      <c r="AG472" t="s">
        <v>1149</v>
      </c>
      <c r="AH472">
        <v>0</v>
      </c>
      <c r="AL472">
        <v>113</v>
      </c>
      <c r="AM472" s="40">
        <v>0.459</v>
      </c>
      <c r="AN472" s="32">
        <v>1864.3</v>
      </c>
    </row>
    <row r="473" spans="1:40" ht="12.75">
      <c r="A473" t="s">
        <v>182</v>
      </c>
      <c r="B473" t="s">
        <v>969</v>
      </c>
      <c r="C473">
        <v>2500</v>
      </c>
      <c r="D473" t="s">
        <v>714</v>
      </c>
      <c r="F473">
        <v>8</v>
      </c>
      <c r="G473">
        <v>115</v>
      </c>
      <c r="I473">
        <v>0.492</v>
      </c>
      <c r="J473">
        <v>0.467</v>
      </c>
      <c r="K473">
        <v>0.467</v>
      </c>
      <c r="L473" s="57">
        <f t="shared" si="42"/>
        <v>0</v>
      </c>
      <c r="M473" s="58">
        <f t="shared" si="43"/>
        <v>0.014228999999999999</v>
      </c>
      <c r="N473" s="57">
        <f t="shared" si="44"/>
        <v>0.45277100000000003</v>
      </c>
      <c r="S473">
        <v>1897.2</v>
      </c>
      <c r="T473" t="s">
        <v>708</v>
      </c>
      <c r="U473" t="s">
        <v>245</v>
      </c>
      <c r="V473" t="s">
        <v>469</v>
      </c>
      <c r="W473" t="s">
        <v>806</v>
      </c>
      <c r="X473" t="s">
        <v>232</v>
      </c>
      <c r="Y473" t="s">
        <v>240</v>
      </c>
      <c r="Z473" s="53">
        <v>0</v>
      </c>
      <c r="AA473" t="s">
        <v>258</v>
      </c>
      <c r="AB473" t="s">
        <v>274</v>
      </c>
      <c r="AC473" s="59" t="str">
        <f>'[10]NY'!AA458</f>
        <v>Water Injection (Began 01-MAY-02)</v>
      </c>
      <c r="AD473">
        <v>255</v>
      </c>
      <c r="AF473" t="s">
        <v>1150</v>
      </c>
      <c r="AG473" t="s">
        <v>1150</v>
      </c>
      <c r="AH473">
        <v>0</v>
      </c>
      <c r="AL473">
        <v>115</v>
      </c>
      <c r="AM473" s="40">
        <v>0.467</v>
      </c>
      <c r="AN473" s="32">
        <v>1897.2</v>
      </c>
    </row>
    <row r="474" spans="1:40" ht="12.75">
      <c r="A474" t="s">
        <v>182</v>
      </c>
      <c r="B474" t="s">
        <v>969</v>
      </c>
      <c r="C474">
        <v>2500</v>
      </c>
      <c r="D474" t="s">
        <v>863</v>
      </c>
      <c r="F474">
        <v>8</v>
      </c>
      <c r="G474">
        <v>203</v>
      </c>
      <c r="I474">
        <v>0.511</v>
      </c>
      <c r="J474">
        <v>0.927</v>
      </c>
      <c r="K474">
        <v>0.927</v>
      </c>
      <c r="L474" s="57">
        <f t="shared" si="42"/>
        <v>0</v>
      </c>
      <c r="M474" s="58">
        <f t="shared" si="43"/>
        <v>0.02697975</v>
      </c>
      <c r="N474" s="57">
        <f t="shared" si="44"/>
        <v>0.9000202500000001</v>
      </c>
      <c r="S474">
        <v>3597.3</v>
      </c>
      <c r="T474" t="s">
        <v>708</v>
      </c>
      <c r="U474" t="s">
        <v>245</v>
      </c>
      <c r="V474" t="s">
        <v>469</v>
      </c>
      <c r="W474" t="s">
        <v>806</v>
      </c>
      <c r="X474" t="s">
        <v>232</v>
      </c>
      <c r="Y474" t="s">
        <v>240</v>
      </c>
      <c r="Z474" s="53">
        <v>0</v>
      </c>
      <c r="AA474" t="s">
        <v>258</v>
      </c>
      <c r="AB474" t="s">
        <v>274</v>
      </c>
      <c r="AC474" s="59" t="str">
        <f>'[10]NY'!AA459</f>
        <v>Water Injection (Began 01-MAY-02)</v>
      </c>
      <c r="AD474">
        <v>524</v>
      </c>
      <c r="AF474" t="s">
        <v>1151</v>
      </c>
      <c r="AG474" t="s">
        <v>1151</v>
      </c>
      <c r="AH474">
        <v>0</v>
      </c>
      <c r="AL474">
        <v>203</v>
      </c>
      <c r="AM474" s="40">
        <v>0.927</v>
      </c>
      <c r="AN474" s="32">
        <v>3597.3</v>
      </c>
    </row>
    <row r="475" spans="1:40" ht="12.75">
      <c r="A475" t="s">
        <v>182</v>
      </c>
      <c r="B475" t="s">
        <v>969</v>
      </c>
      <c r="C475">
        <v>2500</v>
      </c>
      <c r="D475" t="s">
        <v>864</v>
      </c>
      <c r="F475">
        <v>4</v>
      </c>
      <c r="G475">
        <v>95</v>
      </c>
      <c r="I475">
        <v>0.529</v>
      </c>
      <c r="J475">
        <v>0.455</v>
      </c>
      <c r="K475">
        <v>0.455</v>
      </c>
      <c r="L475" s="57">
        <f t="shared" si="42"/>
        <v>0</v>
      </c>
      <c r="M475" s="58">
        <f t="shared" si="43"/>
        <v>0.012625500000000001</v>
      </c>
      <c r="N475" s="57">
        <f t="shared" si="44"/>
        <v>0.4423745</v>
      </c>
      <c r="S475">
        <v>1683.4</v>
      </c>
      <c r="T475" t="s">
        <v>708</v>
      </c>
      <c r="U475" t="s">
        <v>245</v>
      </c>
      <c r="V475" t="s">
        <v>469</v>
      </c>
      <c r="W475" t="s">
        <v>806</v>
      </c>
      <c r="X475" t="s">
        <v>232</v>
      </c>
      <c r="Y475" t="s">
        <v>240</v>
      </c>
      <c r="Z475" s="53">
        <v>0</v>
      </c>
      <c r="AA475" t="s">
        <v>258</v>
      </c>
      <c r="AB475" t="s">
        <v>274</v>
      </c>
      <c r="AC475" s="59" t="str">
        <f>'[10]NY'!AA460</f>
        <v>Water Injection (Began 01-MAY-02)</v>
      </c>
      <c r="AD475">
        <v>524</v>
      </c>
      <c r="AF475" t="s">
        <v>1152</v>
      </c>
      <c r="AG475" t="s">
        <v>1152</v>
      </c>
      <c r="AH475">
        <v>0</v>
      </c>
      <c r="AL475">
        <v>95</v>
      </c>
      <c r="AM475" s="40">
        <v>0.455</v>
      </c>
      <c r="AN475" s="32">
        <v>1683.4</v>
      </c>
    </row>
    <row r="476" spans="1:40" ht="12.75">
      <c r="A476" t="s">
        <v>182</v>
      </c>
      <c r="B476" t="s">
        <v>969</v>
      </c>
      <c r="C476">
        <v>2500</v>
      </c>
      <c r="D476" t="s">
        <v>869</v>
      </c>
      <c r="F476">
        <v>4</v>
      </c>
      <c r="G476">
        <v>105</v>
      </c>
      <c r="I476">
        <v>0.511</v>
      </c>
      <c r="J476">
        <v>0.468</v>
      </c>
      <c r="K476">
        <v>0.455</v>
      </c>
      <c r="L476" s="57">
        <f t="shared" si="42"/>
        <v>0.013000000000000012</v>
      </c>
      <c r="M476" s="58">
        <f t="shared" si="43"/>
        <v>0.013955249999999999</v>
      </c>
      <c r="N476" s="57">
        <f t="shared" si="44"/>
        <v>0.45404475000000005</v>
      </c>
      <c r="S476">
        <v>1860.7</v>
      </c>
      <c r="T476" t="s">
        <v>708</v>
      </c>
      <c r="U476" t="s">
        <v>245</v>
      </c>
      <c r="V476" t="s">
        <v>469</v>
      </c>
      <c r="W476" t="s">
        <v>806</v>
      </c>
      <c r="X476" t="s">
        <v>232</v>
      </c>
      <c r="Y476" t="s">
        <v>240</v>
      </c>
      <c r="Z476" s="53">
        <f>INDEX('[12]NY'!$X$3:$X821,MATCH(AG476,'[12]NY'!$AE$3:$AE$334,0),1)</f>
        <v>0</v>
      </c>
      <c r="AA476" t="s">
        <v>258</v>
      </c>
      <c r="AB476" t="s">
        <v>274</v>
      </c>
      <c r="AC476" s="59" t="str">
        <f>'[10]NY'!AA461</f>
        <v>Water Injection (Began 01-MAY-02)</v>
      </c>
      <c r="AD476">
        <v>524</v>
      </c>
      <c r="AF476" t="s">
        <v>1153</v>
      </c>
      <c r="AG476" t="s">
        <v>1153</v>
      </c>
      <c r="AH476">
        <v>0</v>
      </c>
      <c r="AL476">
        <v>105</v>
      </c>
      <c r="AM476" s="40">
        <v>0.468</v>
      </c>
      <c r="AN476" s="32">
        <v>1860.7</v>
      </c>
    </row>
    <row r="477" spans="1:40" ht="12.75">
      <c r="A477" t="s">
        <v>182</v>
      </c>
      <c r="B477" t="s">
        <v>969</v>
      </c>
      <c r="C477">
        <v>2500</v>
      </c>
      <c r="D477" t="s">
        <v>870</v>
      </c>
      <c r="F477">
        <v>6</v>
      </c>
      <c r="G477">
        <v>122</v>
      </c>
      <c r="I477">
        <v>0.649</v>
      </c>
      <c r="J477">
        <v>0.82</v>
      </c>
      <c r="K477">
        <v>0.82</v>
      </c>
      <c r="L477" s="57">
        <f t="shared" si="42"/>
        <v>0</v>
      </c>
      <c r="M477" s="58">
        <f t="shared" si="43"/>
        <v>0.016788</v>
      </c>
      <c r="N477" s="57">
        <f t="shared" si="44"/>
        <v>0.8032119999999999</v>
      </c>
      <c r="S477">
        <v>2238.4</v>
      </c>
      <c r="T477" t="s">
        <v>708</v>
      </c>
      <c r="U477" t="s">
        <v>245</v>
      </c>
      <c r="V477" t="s">
        <v>469</v>
      </c>
      <c r="W477" t="s">
        <v>806</v>
      </c>
      <c r="X477" t="s">
        <v>232</v>
      </c>
      <c r="Y477" t="s">
        <v>240</v>
      </c>
      <c r="Z477" s="53">
        <v>0</v>
      </c>
      <c r="AA477" t="s">
        <v>258</v>
      </c>
      <c r="AB477" t="s">
        <v>274</v>
      </c>
      <c r="AC477" s="59" t="str">
        <f>'[10]NY'!AA462</f>
        <v>Water Injection (Began 01-MAY-02)</v>
      </c>
      <c r="AD477">
        <v>524</v>
      </c>
      <c r="AF477" t="s">
        <v>1154</v>
      </c>
      <c r="AG477" t="s">
        <v>1154</v>
      </c>
      <c r="AH477">
        <v>0</v>
      </c>
      <c r="AL477">
        <v>122</v>
      </c>
      <c r="AM477" s="40">
        <v>0.82</v>
      </c>
      <c r="AN477" s="32">
        <v>2238.4</v>
      </c>
    </row>
    <row r="478" spans="1:40" ht="12.75">
      <c r="A478" t="s">
        <v>182</v>
      </c>
      <c r="B478" t="s">
        <v>969</v>
      </c>
      <c r="C478">
        <v>2500</v>
      </c>
      <c r="D478" t="s">
        <v>872</v>
      </c>
      <c r="F478">
        <v>7</v>
      </c>
      <c r="G478">
        <v>195</v>
      </c>
      <c r="I478">
        <v>0.513</v>
      </c>
      <c r="J478">
        <v>0.892</v>
      </c>
      <c r="K478">
        <v>0.892</v>
      </c>
      <c r="L478" s="57">
        <f t="shared" si="42"/>
        <v>0</v>
      </c>
      <c r="M478" s="58">
        <f t="shared" si="43"/>
        <v>0.025917749999999996</v>
      </c>
      <c r="N478" s="57">
        <f t="shared" si="44"/>
        <v>0.86608225</v>
      </c>
      <c r="S478">
        <v>3455.7</v>
      </c>
      <c r="T478" t="s">
        <v>708</v>
      </c>
      <c r="U478" t="s">
        <v>245</v>
      </c>
      <c r="V478" t="s">
        <v>469</v>
      </c>
      <c r="W478" t="s">
        <v>806</v>
      </c>
      <c r="X478" t="s">
        <v>232</v>
      </c>
      <c r="Y478" t="s">
        <v>240</v>
      </c>
      <c r="Z478" s="53">
        <v>0</v>
      </c>
      <c r="AA478" t="s">
        <v>258</v>
      </c>
      <c r="AB478" t="s">
        <v>274</v>
      </c>
      <c r="AC478" s="59" t="str">
        <f>'[10]NY'!AA463</f>
        <v>Water Injection (Began 01-MAY-02)</v>
      </c>
      <c r="AD478">
        <v>524</v>
      </c>
      <c r="AF478" t="s">
        <v>1155</v>
      </c>
      <c r="AG478" t="s">
        <v>1155</v>
      </c>
      <c r="AH478">
        <v>0</v>
      </c>
      <c r="AL478">
        <v>195</v>
      </c>
      <c r="AM478" s="40">
        <v>0.892</v>
      </c>
      <c r="AN478" s="32">
        <v>3455.7</v>
      </c>
    </row>
    <row r="479" spans="1:40" ht="12.75">
      <c r="A479" t="s">
        <v>182</v>
      </c>
      <c r="B479" t="s">
        <v>1000</v>
      </c>
      <c r="C479">
        <v>2632</v>
      </c>
      <c r="D479">
        <v>1</v>
      </c>
      <c r="F479">
        <v>2.82</v>
      </c>
      <c r="G479">
        <v>67</v>
      </c>
      <c r="I479">
        <v>0.297</v>
      </c>
      <c r="J479">
        <v>0.227</v>
      </c>
      <c r="K479" s="56">
        <f>J479*0.6</f>
        <v>0.1362</v>
      </c>
      <c r="L479" s="57">
        <f t="shared" si="42"/>
        <v>0.09080000000000002</v>
      </c>
      <c r="M479" s="58">
        <f t="shared" si="43"/>
        <v>0.009178072499999999</v>
      </c>
      <c r="N479" s="57">
        <f t="shared" si="44"/>
        <v>0.2178219275</v>
      </c>
      <c r="S479">
        <v>1223.743</v>
      </c>
      <c r="T479" t="s">
        <v>801</v>
      </c>
      <c r="U479" t="s">
        <v>245</v>
      </c>
      <c r="V479" t="s">
        <v>469</v>
      </c>
      <c r="W479" t="s">
        <v>897</v>
      </c>
      <c r="X479" t="s">
        <v>232</v>
      </c>
      <c r="Y479" t="s">
        <v>240</v>
      </c>
      <c r="Z479" s="53">
        <v>0</v>
      </c>
      <c r="AA479" t="s">
        <v>274</v>
      </c>
      <c r="AB479" t="s">
        <v>258</v>
      </c>
      <c r="AD479">
        <v>650</v>
      </c>
      <c r="AF479" t="s">
        <v>1156</v>
      </c>
      <c r="AG479" t="s">
        <v>1156</v>
      </c>
      <c r="AH479">
        <v>0</v>
      </c>
      <c r="AL479">
        <v>67</v>
      </c>
      <c r="AM479" s="40">
        <v>0.227</v>
      </c>
      <c r="AN479" s="32">
        <v>1223.743</v>
      </c>
    </row>
    <row r="480" spans="1:40" ht="12.75">
      <c r="A480" t="s">
        <v>182</v>
      </c>
      <c r="B480" t="s">
        <v>1026</v>
      </c>
      <c r="C480">
        <v>7146</v>
      </c>
      <c r="D480" t="s">
        <v>1027</v>
      </c>
      <c r="F480">
        <v>15.75</v>
      </c>
      <c r="G480">
        <v>1076</v>
      </c>
      <c r="I480">
        <v>0.268</v>
      </c>
      <c r="J480">
        <v>1.905</v>
      </c>
      <c r="K480">
        <v>1.905</v>
      </c>
      <c r="L480" s="57">
        <f t="shared" si="42"/>
        <v>0</v>
      </c>
      <c r="M480" s="58">
        <f t="shared" si="43"/>
        <v>0.1070499375</v>
      </c>
      <c r="N480" s="57">
        <f t="shared" si="44"/>
        <v>1.7979500625</v>
      </c>
      <c r="S480">
        <v>14273.325</v>
      </c>
      <c r="T480" t="s">
        <v>784</v>
      </c>
      <c r="U480" t="s">
        <v>245</v>
      </c>
      <c r="V480" t="s">
        <v>469</v>
      </c>
      <c r="W480" t="s">
        <v>806</v>
      </c>
      <c r="X480" t="s">
        <v>232</v>
      </c>
      <c r="Y480" t="s">
        <v>240</v>
      </c>
      <c r="Z480" s="53">
        <v>0</v>
      </c>
      <c r="AA480" t="s">
        <v>258</v>
      </c>
      <c r="AC480" s="59" t="str">
        <f>'[10]NY'!AA470</f>
        <v>Other Water Injection</v>
      </c>
      <c r="AD480">
        <v>1164</v>
      </c>
      <c r="AF480" t="s">
        <v>1157</v>
      </c>
      <c r="AG480" t="s">
        <v>1157</v>
      </c>
      <c r="AH480">
        <v>0</v>
      </c>
      <c r="AL480">
        <v>1076</v>
      </c>
      <c r="AM480" s="40">
        <v>1.905</v>
      </c>
      <c r="AN480" s="32">
        <v>14273.325</v>
      </c>
    </row>
    <row r="481" spans="1:40" ht="12.75">
      <c r="A481" t="s">
        <v>182</v>
      </c>
      <c r="B481" t="s">
        <v>1026</v>
      </c>
      <c r="C481">
        <v>7146</v>
      </c>
      <c r="D481" t="s">
        <v>1029</v>
      </c>
      <c r="F481">
        <v>13</v>
      </c>
      <c r="G481">
        <v>890</v>
      </c>
      <c r="I481">
        <v>0.239</v>
      </c>
      <c r="J481">
        <v>1.383</v>
      </c>
      <c r="K481">
        <v>1.383</v>
      </c>
      <c r="L481" s="57">
        <f t="shared" si="42"/>
        <v>0</v>
      </c>
      <c r="M481" s="58">
        <f t="shared" si="43"/>
        <v>0.08660475</v>
      </c>
      <c r="N481" s="57">
        <f t="shared" si="44"/>
        <v>1.29639525</v>
      </c>
      <c r="S481">
        <v>11547.3</v>
      </c>
      <c r="T481" t="s">
        <v>784</v>
      </c>
      <c r="U481" t="s">
        <v>245</v>
      </c>
      <c r="V481" t="s">
        <v>469</v>
      </c>
      <c r="W481" t="s">
        <v>806</v>
      </c>
      <c r="X481" t="s">
        <v>232</v>
      </c>
      <c r="Y481" t="s">
        <v>240</v>
      </c>
      <c r="Z481" s="53">
        <v>0</v>
      </c>
      <c r="AA481" t="s">
        <v>258</v>
      </c>
      <c r="AC481" s="59" t="str">
        <f>'[10]NY'!AA471</f>
        <v>Other Water Injection</v>
      </c>
      <c r="AD481">
        <v>1164</v>
      </c>
      <c r="AF481" t="s">
        <v>1158</v>
      </c>
      <c r="AG481" t="s">
        <v>1158</v>
      </c>
      <c r="AH481">
        <v>0</v>
      </c>
      <c r="AI481">
        <v>90</v>
      </c>
      <c r="AJ481">
        <v>0.151</v>
      </c>
      <c r="AK481">
        <v>1250.325</v>
      </c>
      <c r="AL481">
        <v>800</v>
      </c>
      <c r="AM481" s="40">
        <v>1.232</v>
      </c>
      <c r="AN481" s="32">
        <v>10296.974999999999</v>
      </c>
    </row>
    <row r="482" spans="1:40" ht="12.75">
      <c r="A482" t="s">
        <v>182</v>
      </c>
      <c r="B482" t="s">
        <v>1026</v>
      </c>
      <c r="C482">
        <v>7146</v>
      </c>
      <c r="D482" t="s">
        <v>1030</v>
      </c>
      <c r="F482">
        <v>12</v>
      </c>
      <c r="G482" s="26">
        <v>790</v>
      </c>
      <c r="I482">
        <v>0.226</v>
      </c>
      <c r="J482" s="26">
        <v>1.19</v>
      </c>
      <c r="K482" s="26">
        <v>1.19</v>
      </c>
      <c r="L482" s="64">
        <f t="shared" si="42"/>
        <v>0</v>
      </c>
      <c r="M482" s="65">
        <f t="shared" si="43"/>
        <v>0.07853662499999998</v>
      </c>
      <c r="N482" s="64">
        <f t="shared" si="44"/>
        <v>1.111463375</v>
      </c>
      <c r="S482">
        <v>10471.55</v>
      </c>
      <c r="T482" t="s">
        <v>784</v>
      </c>
      <c r="U482" t="s">
        <v>245</v>
      </c>
      <c r="V482" t="s">
        <v>469</v>
      </c>
      <c r="W482" t="s">
        <v>806</v>
      </c>
      <c r="X482" t="s">
        <v>232</v>
      </c>
      <c r="Y482" t="s">
        <v>240</v>
      </c>
      <c r="Z482" s="53">
        <v>0</v>
      </c>
      <c r="AA482" t="s">
        <v>258</v>
      </c>
      <c r="AC482" s="59" t="str">
        <f>'[10]NY'!AA472</f>
        <v>Other Water Injection</v>
      </c>
      <c r="AD482">
        <v>1164</v>
      </c>
      <c r="AF482" t="s">
        <v>1159</v>
      </c>
      <c r="AG482" t="s">
        <v>1159</v>
      </c>
      <c r="AH482">
        <v>0</v>
      </c>
      <c r="AL482">
        <v>790</v>
      </c>
      <c r="AM482" s="40">
        <v>1.19</v>
      </c>
      <c r="AN482" s="32">
        <v>10471.55</v>
      </c>
    </row>
    <row r="483" spans="7:40" ht="12.75">
      <c r="G483" s="81">
        <f>SUM(G357:G482)</f>
        <v>31769</v>
      </c>
      <c r="J483" s="82">
        <f>SUM(J357:J482)</f>
        <v>92.25100000000009</v>
      </c>
      <c r="K483" s="82">
        <f>SUM(K357:K482)</f>
        <v>71.11519999999999</v>
      </c>
      <c r="L483" s="82">
        <f>SUM(L357:L482)</f>
        <v>21.135800000000003</v>
      </c>
      <c r="M483" s="82">
        <f>SUM(M357:M482)</f>
        <v>2.937712852499999</v>
      </c>
      <c r="N483" s="82">
        <f>SUM(N357:N482)</f>
        <v>89.31328714749996</v>
      </c>
      <c r="O483" s="82"/>
      <c r="S483" s="81">
        <f>SUM(S357:S482)</f>
        <v>391695.0470000001</v>
      </c>
      <c r="Z483" s="53"/>
      <c r="AC483" s="59"/>
      <c r="AM483" s="40"/>
      <c r="AN483" s="32"/>
    </row>
    <row r="484" spans="7:40" ht="12.75">
      <c r="G484" s="26"/>
      <c r="J484" s="26"/>
      <c r="K484" s="26"/>
      <c r="L484" s="64"/>
      <c r="M484" s="65"/>
      <c r="N484" s="64"/>
      <c r="Z484" s="53"/>
      <c r="AC484" s="59"/>
      <c r="AM484" s="40"/>
      <c r="AN484" s="32"/>
    </row>
    <row r="485" spans="2:40" ht="12.75">
      <c r="B485" s="83" t="s">
        <v>1160</v>
      </c>
      <c r="G485" s="26"/>
      <c r="J485" s="26"/>
      <c r="K485" s="26"/>
      <c r="L485" s="64"/>
      <c r="M485" s="65"/>
      <c r="N485" s="64"/>
      <c r="Z485" s="53"/>
      <c r="AC485" s="59"/>
      <c r="AM485" s="40"/>
      <c r="AN485" s="32"/>
    </row>
    <row r="486" ht="12.75">
      <c r="B486" s="55" t="s">
        <v>200</v>
      </c>
    </row>
    <row r="487" spans="1:40" ht="12.75">
      <c r="A487" t="s">
        <v>182</v>
      </c>
      <c r="B487" t="s">
        <v>646</v>
      </c>
      <c r="C487">
        <v>2503</v>
      </c>
      <c r="D487" t="s">
        <v>647</v>
      </c>
      <c r="E487" t="s">
        <v>273</v>
      </c>
      <c r="F487">
        <v>24</v>
      </c>
      <c r="H487">
        <v>7572</v>
      </c>
      <c r="I487">
        <v>0.186</v>
      </c>
      <c r="J487">
        <v>0.874</v>
      </c>
      <c r="O487" s="56">
        <f aca="true" t="shared" si="45" ref="O487:O508">J487*0.7</f>
        <v>0.6118</v>
      </c>
      <c r="P487" s="57">
        <f aca="true" t="shared" si="46" ref="P487:P508">$J487-O487</f>
        <v>0.2622</v>
      </c>
      <c r="Q487" s="58">
        <f aca="true" t="shared" si="47" ref="Q487:Q508">S487*0.07/2000</f>
        <v>0.31475853500000006</v>
      </c>
      <c r="R487" s="57">
        <f aca="true" t="shared" si="48" ref="R487:R508">$J487-Q487</f>
        <v>0.5592414649999999</v>
      </c>
      <c r="S487">
        <v>8993.101</v>
      </c>
      <c r="T487" t="s">
        <v>648</v>
      </c>
      <c r="U487" t="s">
        <v>245</v>
      </c>
      <c r="V487" t="s">
        <v>469</v>
      </c>
      <c r="W487" t="s">
        <v>649</v>
      </c>
      <c r="X487" t="s">
        <v>232</v>
      </c>
      <c r="Y487" t="s">
        <v>261</v>
      </c>
      <c r="Z487" s="53" t="s">
        <v>336</v>
      </c>
      <c r="AA487" t="s">
        <v>241</v>
      </c>
      <c r="AB487" t="s">
        <v>274</v>
      </c>
      <c r="AC487" t="s">
        <v>650</v>
      </c>
      <c r="AD487">
        <v>805</v>
      </c>
      <c r="AF487" t="s">
        <v>1161</v>
      </c>
      <c r="AG487" t="s">
        <v>1161</v>
      </c>
      <c r="AH487">
        <v>0</v>
      </c>
      <c r="AJ487">
        <v>0.57</v>
      </c>
      <c r="AK487">
        <v>6871.6</v>
      </c>
      <c r="AL487">
        <v>0</v>
      </c>
      <c r="AM487" s="40">
        <v>0.30400000000000005</v>
      </c>
      <c r="AN487" s="32">
        <v>2121.501</v>
      </c>
    </row>
    <row r="488" spans="1:40" ht="12.75">
      <c r="A488" s="59" t="s">
        <v>182</v>
      </c>
      <c r="B488" s="59" t="s">
        <v>646</v>
      </c>
      <c r="C488" s="59">
        <v>2503</v>
      </c>
      <c r="D488" s="59" t="s">
        <v>651</v>
      </c>
      <c r="E488" s="59" t="s">
        <v>273</v>
      </c>
      <c r="F488" s="59">
        <v>5.75</v>
      </c>
      <c r="G488" s="59"/>
      <c r="H488" s="59">
        <v>921</v>
      </c>
      <c r="I488" s="59">
        <v>0.161</v>
      </c>
      <c r="J488" s="59">
        <v>0.123</v>
      </c>
      <c r="K488" s="59"/>
      <c r="L488" s="59"/>
      <c r="M488" s="59"/>
      <c r="N488" s="59"/>
      <c r="O488" s="68">
        <f t="shared" si="45"/>
        <v>0.0861</v>
      </c>
      <c r="P488" s="62">
        <f t="shared" si="46"/>
        <v>0.0369</v>
      </c>
      <c r="Q488" s="84">
        <f t="shared" si="47"/>
        <v>0.044850855</v>
      </c>
      <c r="R488" s="62">
        <f t="shared" si="48"/>
        <v>0.078149145</v>
      </c>
      <c r="S488" s="59">
        <v>1281.453</v>
      </c>
      <c r="T488" s="59" t="s">
        <v>648</v>
      </c>
      <c r="U488" s="59" t="s">
        <v>245</v>
      </c>
      <c r="V488" s="59" t="s">
        <v>469</v>
      </c>
      <c r="W488" s="59" t="s">
        <v>649</v>
      </c>
      <c r="X488" s="59" t="s">
        <v>232</v>
      </c>
      <c r="Y488" s="59" t="s">
        <v>261</v>
      </c>
      <c r="Z488" s="54" t="s">
        <v>336</v>
      </c>
      <c r="AA488" s="59" t="s">
        <v>241</v>
      </c>
      <c r="AB488" s="59" t="s">
        <v>274</v>
      </c>
      <c r="AC488" s="59" t="s">
        <v>650</v>
      </c>
      <c r="AD488" s="59">
        <v>805</v>
      </c>
      <c r="AJ488">
        <f>'[13]NY0604-GDMReport'!J6</f>
        <v>0</v>
      </c>
      <c r="AK488" s="59">
        <f>'[13]NY0604-GDMReport'!K6</f>
        <v>0</v>
      </c>
      <c r="AL488" s="59">
        <f aca="true" t="shared" si="49" ref="AL488:AL494">G488-AI488</f>
        <v>0</v>
      </c>
      <c r="AM488" s="85">
        <f aca="true" t="shared" si="50" ref="AM488:AM494">J488-AJ488</f>
        <v>0.123</v>
      </c>
      <c r="AN488" s="86">
        <f aca="true" t="shared" si="51" ref="AN488:AN494">S488-AK488</f>
        <v>1281.453</v>
      </c>
    </row>
    <row r="489" spans="1:40" ht="12.75">
      <c r="A489" s="59" t="s">
        <v>182</v>
      </c>
      <c r="B489" s="59" t="s">
        <v>646</v>
      </c>
      <c r="C489" s="59">
        <v>2503</v>
      </c>
      <c r="D489" s="59" t="s">
        <v>652</v>
      </c>
      <c r="E489" s="59" t="s">
        <v>273</v>
      </c>
      <c r="F489" s="59">
        <v>21.75</v>
      </c>
      <c r="G489" s="59"/>
      <c r="H489" s="59">
        <v>2460</v>
      </c>
      <c r="I489" s="59">
        <v>0.195</v>
      </c>
      <c r="J489" s="59">
        <v>0.286</v>
      </c>
      <c r="K489" s="59"/>
      <c r="L489" s="59"/>
      <c r="M489" s="59"/>
      <c r="N489" s="59"/>
      <c r="O489" s="68">
        <f t="shared" si="45"/>
        <v>0.20019999999999996</v>
      </c>
      <c r="P489" s="62">
        <f t="shared" si="46"/>
        <v>0.08580000000000002</v>
      </c>
      <c r="Q489" s="84">
        <f t="shared" si="47"/>
        <v>0.10009947500000001</v>
      </c>
      <c r="R489" s="62">
        <f t="shared" si="48"/>
        <v>0.18590052499999998</v>
      </c>
      <c r="S489" s="59">
        <v>2859.985</v>
      </c>
      <c r="T489" s="59" t="s">
        <v>648</v>
      </c>
      <c r="U489" s="59" t="s">
        <v>245</v>
      </c>
      <c r="V489" s="59" t="s">
        <v>469</v>
      </c>
      <c r="W489" s="59" t="s">
        <v>649</v>
      </c>
      <c r="X489" s="59" t="s">
        <v>232</v>
      </c>
      <c r="Y489" s="59" t="s">
        <v>287</v>
      </c>
      <c r="Z489" s="54" t="s">
        <v>336</v>
      </c>
      <c r="AA489" s="59" t="s">
        <v>241</v>
      </c>
      <c r="AB489" s="59" t="s">
        <v>274</v>
      </c>
      <c r="AC489" s="59" t="s">
        <v>650</v>
      </c>
      <c r="AD489" s="59">
        <v>180</v>
      </c>
      <c r="AJ489">
        <f>'[13]NY0604-GDMReport'!J7</f>
        <v>0</v>
      </c>
      <c r="AK489" s="59">
        <f>'[13]NY0604-GDMReport'!K7</f>
        <v>0</v>
      </c>
      <c r="AL489" s="59">
        <f t="shared" si="49"/>
        <v>0</v>
      </c>
      <c r="AM489" s="85">
        <f t="shared" si="50"/>
        <v>0.286</v>
      </c>
      <c r="AN489" s="86">
        <f t="shared" si="51"/>
        <v>2859.985</v>
      </c>
    </row>
    <row r="490" spans="1:40" ht="12.75">
      <c r="A490" s="59" t="s">
        <v>182</v>
      </c>
      <c r="B490" s="59" t="s">
        <v>646</v>
      </c>
      <c r="C490" s="59">
        <v>2503</v>
      </c>
      <c r="D490" s="59" t="s">
        <v>653</v>
      </c>
      <c r="E490" s="59" t="s">
        <v>273</v>
      </c>
      <c r="F490" s="59">
        <v>0</v>
      </c>
      <c r="G490" s="59"/>
      <c r="H490" s="59"/>
      <c r="I490" s="59"/>
      <c r="J490" s="59"/>
      <c r="K490" s="59"/>
      <c r="L490" s="59"/>
      <c r="M490" s="59"/>
      <c r="N490" s="59"/>
      <c r="O490" s="68">
        <f t="shared" si="45"/>
        <v>0</v>
      </c>
      <c r="P490" s="62">
        <f t="shared" si="46"/>
        <v>0</v>
      </c>
      <c r="Q490" s="84">
        <f t="shared" si="47"/>
        <v>0</v>
      </c>
      <c r="R490" s="62">
        <f t="shared" si="48"/>
        <v>0</v>
      </c>
      <c r="S490" s="59"/>
      <c r="T490" s="59" t="s">
        <v>648</v>
      </c>
      <c r="U490" s="59" t="s">
        <v>245</v>
      </c>
      <c r="V490" s="59" t="s">
        <v>469</v>
      </c>
      <c r="W490" s="59" t="s">
        <v>649</v>
      </c>
      <c r="X490" s="59" t="s">
        <v>232</v>
      </c>
      <c r="Y490" s="59" t="s">
        <v>287</v>
      </c>
      <c r="Z490" s="54" t="s">
        <v>336</v>
      </c>
      <c r="AA490" s="59" t="s">
        <v>241</v>
      </c>
      <c r="AB490" s="59" t="s">
        <v>274</v>
      </c>
      <c r="AC490" s="59" t="s">
        <v>650</v>
      </c>
      <c r="AD490" s="59">
        <v>180</v>
      </c>
      <c r="AJ490">
        <f>'[13]NY0604-GDMReport'!J8</f>
        <v>0.193</v>
      </c>
      <c r="AK490" s="59">
        <f>'[13]NY0604-GDMReport'!K8</f>
        <v>2331.9</v>
      </c>
      <c r="AL490" s="59">
        <f t="shared" si="49"/>
        <v>0</v>
      </c>
      <c r="AM490" s="85">
        <f t="shared" si="50"/>
        <v>-0.193</v>
      </c>
      <c r="AN490" s="86">
        <f t="shared" si="51"/>
        <v>-2331.9</v>
      </c>
    </row>
    <row r="491" spans="1:40" ht="12.75">
      <c r="A491" s="59" t="s">
        <v>182</v>
      </c>
      <c r="B491" s="59" t="s">
        <v>646</v>
      </c>
      <c r="C491" s="59">
        <v>2503</v>
      </c>
      <c r="D491" s="59" t="s">
        <v>654</v>
      </c>
      <c r="E491" s="59" t="s">
        <v>273</v>
      </c>
      <c r="F491" s="59">
        <v>21.75</v>
      </c>
      <c r="G491" s="59"/>
      <c r="H491" s="59">
        <v>2439</v>
      </c>
      <c r="I491" s="59">
        <v>0.195</v>
      </c>
      <c r="J491" s="59">
        <v>0.286</v>
      </c>
      <c r="K491" s="59"/>
      <c r="L491" s="59"/>
      <c r="M491" s="59"/>
      <c r="N491" s="59"/>
      <c r="O491" s="68">
        <f t="shared" si="45"/>
        <v>0.20019999999999996</v>
      </c>
      <c r="P491" s="62">
        <f t="shared" si="46"/>
        <v>0.08580000000000002</v>
      </c>
      <c r="Q491" s="84">
        <f t="shared" si="47"/>
        <v>0.10012660000000001</v>
      </c>
      <c r="R491" s="62">
        <f t="shared" si="48"/>
        <v>0.18587339999999997</v>
      </c>
      <c r="S491" s="59">
        <v>2860.76</v>
      </c>
      <c r="T491" s="59" t="s">
        <v>648</v>
      </c>
      <c r="U491" s="59" t="s">
        <v>245</v>
      </c>
      <c r="V491" s="59" t="s">
        <v>469</v>
      </c>
      <c r="W491" s="59" t="s">
        <v>649</v>
      </c>
      <c r="X491" s="59" t="s">
        <v>232</v>
      </c>
      <c r="Y491" s="59" t="s">
        <v>287</v>
      </c>
      <c r="Z491" s="54" t="s">
        <v>336</v>
      </c>
      <c r="AA491" s="59" t="s">
        <v>241</v>
      </c>
      <c r="AB491" s="59" t="s">
        <v>274</v>
      </c>
      <c r="AC491" s="59" t="s">
        <v>650</v>
      </c>
      <c r="AD491" s="59">
        <v>180</v>
      </c>
      <c r="AJ491">
        <f>'[13]NY0604-GDMReport'!J9</f>
        <v>0.191</v>
      </c>
      <c r="AK491" s="59">
        <f>'[13]NY0604-GDMReport'!K9</f>
        <v>2310.5</v>
      </c>
      <c r="AL491" s="59">
        <f t="shared" si="49"/>
        <v>0</v>
      </c>
      <c r="AM491" s="85">
        <f t="shared" si="50"/>
        <v>0.09499999999999997</v>
      </c>
      <c r="AN491" s="86">
        <f t="shared" si="51"/>
        <v>550.2600000000002</v>
      </c>
    </row>
    <row r="492" spans="1:40" ht="12.75">
      <c r="A492" s="59" t="s">
        <v>182</v>
      </c>
      <c r="B492" s="59" t="s">
        <v>656</v>
      </c>
      <c r="C492" s="59">
        <v>2504</v>
      </c>
      <c r="D492" s="59">
        <v>120</v>
      </c>
      <c r="E492" s="59" t="s">
        <v>657</v>
      </c>
      <c r="F492" s="59">
        <v>24</v>
      </c>
      <c r="G492" s="59"/>
      <c r="H492" s="59">
        <v>7316</v>
      </c>
      <c r="I492" s="59">
        <v>0.226</v>
      </c>
      <c r="J492" s="59">
        <v>1.085</v>
      </c>
      <c r="K492" s="59"/>
      <c r="L492" s="59"/>
      <c r="M492" s="59"/>
      <c r="N492" s="59"/>
      <c r="O492" s="68">
        <f t="shared" si="45"/>
        <v>0.7595</v>
      </c>
      <c r="P492" s="62">
        <f t="shared" si="46"/>
        <v>0.3255</v>
      </c>
      <c r="Q492" s="84">
        <f t="shared" si="47"/>
        <v>0.3324055</v>
      </c>
      <c r="R492" s="62">
        <f t="shared" si="48"/>
        <v>0.7525944999999999</v>
      </c>
      <c r="S492" s="59">
        <v>9497.3</v>
      </c>
      <c r="T492" s="59" t="s">
        <v>648</v>
      </c>
      <c r="U492" s="59" t="s">
        <v>245</v>
      </c>
      <c r="V492" s="59" t="s">
        <v>469</v>
      </c>
      <c r="W492" s="59" t="s">
        <v>649</v>
      </c>
      <c r="X492" s="59" t="s">
        <v>232</v>
      </c>
      <c r="Y492" s="59" t="s">
        <v>261</v>
      </c>
      <c r="Z492" s="54" t="s">
        <v>336</v>
      </c>
      <c r="AA492" s="59" t="s">
        <v>241</v>
      </c>
      <c r="AB492" s="59"/>
      <c r="AC492" s="59"/>
      <c r="AD492" s="59">
        <v>836</v>
      </c>
      <c r="AJ492" s="59">
        <f>'[13]NY0604-GDMReport'!J11</f>
        <v>0</v>
      </c>
      <c r="AK492" s="59">
        <f>'[13]NY0604-GDMReport'!K11</f>
        <v>0</v>
      </c>
      <c r="AL492" s="59">
        <f t="shared" si="49"/>
        <v>0</v>
      </c>
      <c r="AM492" s="85">
        <f t="shared" si="50"/>
        <v>1.085</v>
      </c>
      <c r="AN492" s="86">
        <f t="shared" si="51"/>
        <v>9497.3</v>
      </c>
    </row>
    <row r="493" spans="1:40" ht="12.75">
      <c r="A493" s="59" t="s">
        <v>182</v>
      </c>
      <c r="B493" s="59" t="s">
        <v>656</v>
      </c>
      <c r="C493" s="59">
        <v>2504</v>
      </c>
      <c r="D493" s="59">
        <v>121</v>
      </c>
      <c r="E493" s="59" t="s">
        <v>657</v>
      </c>
      <c r="F493" s="59">
        <v>0</v>
      </c>
      <c r="G493" s="59"/>
      <c r="H493" s="59"/>
      <c r="I493" s="59"/>
      <c r="J493" s="59"/>
      <c r="K493" s="59"/>
      <c r="L493" s="59"/>
      <c r="M493" s="59"/>
      <c r="N493" s="59"/>
      <c r="O493" s="68">
        <f t="shared" si="45"/>
        <v>0</v>
      </c>
      <c r="P493" s="62">
        <f t="shared" si="46"/>
        <v>0</v>
      </c>
      <c r="Q493" s="84">
        <f t="shared" si="47"/>
        <v>0</v>
      </c>
      <c r="R493" s="62">
        <f t="shared" si="48"/>
        <v>0</v>
      </c>
      <c r="S493" s="59"/>
      <c r="T493" s="59" t="s">
        <v>648</v>
      </c>
      <c r="U493" s="59" t="s">
        <v>245</v>
      </c>
      <c r="V493" s="59" t="s">
        <v>469</v>
      </c>
      <c r="W493" s="59" t="s">
        <v>649</v>
      </c>
      <c r="X493" s="59" t="s">
        <v>232</v>
      </c>
      <c r="Y493" s="59" t="s">
        <v>261</v>
      </c>
      <c r="Z493" s="54" t="s">
        <v>336</v>
      </c>
      <c r="AA493" s="59" t="s">
        <v>241</v>
      </c>
      <c r="AB493" s="59"/>
      <c r="AC493" s="59"/>
      <c r="AD493" s="59">
        <v>836</v>
      </c>
      <c r="AJ493" s="59">
        <f>'[13]NY0604-GDMReport'!J12</f>
        <v>0.882</v>
      </c>
      <c r="AK493" s="59">
        <f>'[13]NY0604-GDMReport'!K12</f>
        <v>9017.2</v>
      </c>
      <c r="AL493" s="59">
        <f t="shared" si="49"/>
        <v>0</v>
      </c>
      <c r="AM493" s="85">
        <f t="shared" si="50"/>
        <v>-0.882</v>
      </c>
      <c r="AN493" s="86">
        <f t="shared" si="51"/>
        <v>-9017.2</v>
      </c>
    </row>
    <row r="494" spans="1:40" ht="12.75">
      <c r="A494" s="59" t="s">
        <v>182</v>
      </c>
      <c r="B494" s="59" t="s">
        <v>656</v>
      </c>
      <c r="C494" s="59">
        <v>2504</v>
      </c>
      <c r="D494" s="59">
        <v>122</v>
      </c>
      <c r="E494" s="59" t="s">
        <v>657</v>
      </c>
      <c r="F494" s="59">
        <v>24</v>
      </c>
      <c r="G494" s="59"/>
      <c r="H494" s="59">
        <v>7447</v>
      </c>
      <c r="I494" s="59">
        <v>0.226</v>
      </c>
      <c r="J494" s="59">
        <v>1.078</v>
      </c>
      <c r="K494" s="59"/>
      <c r="L494" s="59"/>
      <c r="M494" s="59"/>
      <c r="N494" s="59"/>
      <c r="O494" s="68">
        <f t="shared" si="45"/>
        <v>0.7546</v>
      </c>
      <c r="P494" s="62">
        <f t="shared" si="46"/>
        <v>0.3234</v>
      </c>
      <c r="Q494" s="84">
        <f t="shared" si="47"/>
        <v>0.3303020000000001</v>
      </c>
      <c r="R494" s="62">
        <f t="shared" si="48"/>
        <v>0.747698</v>
      </c>
      <c r="S494" s="59">
        <v>9437.2</v>
      </c>
      <c r="T494" s="59" t="s">
        <v>648</v>
      </c>
      <c r="U494" s="59" t="s">
        <v>245</v>
      </c>
      <c r="V494" s="59" t="s">
        <v>469</v>
      </c>
      <c r="W494" s="59" t="s">
        <v>649</v>
      </c>
      <c r="X494" s="59" t="s">
        <v>232</v>
      </c>
      <c r="Y494" s="59" t="s">
        <v>261</v>
      </c>
      <c r="Z494" s="54" t="s">
        <v>336</v>
      </c>
      <c r="AA494" s="59" t="s">
        <v>241</v>
      </c>
      <c r="AB494" s="59"/>
      <c r="AC494" s="59"/>
      <c r="AD494" s="59">
        <v>836</v>
      </c>
      <c r="AJ494" s="59">
        <f>'[13]NY0604-GDMReport'!J13</f>
        <v>0.839</v>
      </c>
      <c r="AK494" s="59">
        <f>'[13]NY0604-GDMReport'!K13</f>
        <v>8580.1</v>
      </c>
      <c r="AL494" s="59">
        <f t="shared" si="49"/>
        <v>0</v>
      </c>
      <c r="AM494" s="85">
        <f t="shared" si="50"/>
        <v>0.2390000000000001</v>
      </c>
      <c r="AN494" s="86">
        <f t="shared" si="51"/>
        <v>857.1000000000004</v>
      </c>
    </row>
    <row r="495" spans="1:40" ht="12.75">
      <c r="A495" t="s">
        <v>182</v>
      </c>
      <c r="B495" t="s">
        <v>741</v>
      </c>
      <c r="C495">
        <v>8906</v>
      </c>
      <c r="D495">
        <v>20</v>
      </c>
      <c r="F495">
        <v>24</v>
      </c>
      <c r="G495">
        <v>4166</v>
      </c>
      <c r="I495">
        <v>0.127</v>
      </c>
      <c r="J495">
        <v>2.949</v>
      </c>
      <c r="O495" s="56">
        <f t="shared" si="45"/>
        <v>2.0643</v>
      </c>
      <c r="P495" s="57">
        <f t="shared" si="46"/>
        <v>0.8847</v>
      </c>
      <c r="Q495" s="58">
        <f t="shared" si="47"/>
        <v>1.6327255000000003</v>
      </c>
      <c r="R495" s="57">
        <f t="shared" si="48"/>
        <v>1.3162744999999996</v>
      </c>
      <c r="S495">
        <v>46649.3</v>
      </c>
      <c r="T495" t="s">
        <v>708</v>
      </c>
      <c r="U495" t="s">
        <v>245</v>
      </c>
      <c r="V495" t="s">
        <v>469</v>
      </c>
      <c r="W495" t="s">
        <v>742</v>
      </c>
      <c r="X495" t="s">
        <v>232</v>
      </c>
      <c r="Y495" t="s">
        <v>287</v>
      </c>
      <c r="Z495" s="53" t="s">
        <v>336</v>
      </c>
      <c r="AA495" t="s">
        <v>274</v>
      </c>
      <c r="AD495">
        <v>1788</v>
      </c>
      <c r="AF495" t="s">
        <v>1162</v>
      </c>
      <c r="AG495" t="s">
        <v>1162</v>
      </c>
      <c r="AH495">
        <v>0</v>
      </c>
      <c r="AL495">
        <v>4166</v>
      </c>
      <c r="AM495" s="40">
        <v>2.949</v>
      </c>
      <c r="AN495" s="32">
        <v>46649.3</v>
      </c>
    </row>
    <row r="496" spans="1:40" ht="12.75">
      <c r="A496" s="59" t="s">
        <v>182</v>
      </c>
      <c r="B496" s="59" t="s">
        <v>741</v>
      </c>
      <c r="C496" s="59">
        <v>8906</v>
      </c>
      <c r="D496" s="59">
        <v>50</v>
      </c>
      <c r="E496" s="59" t="s">
        <v>745</v>
      </c>
      <c r="F496" s="59">
        <v>24</v>
      </c>
      <c r="G496" s="59">
        <v>6803</v>
      </c>
      <c r="H496" s="59"/>
      <c r="I496" s="59">
        <v>0.135</v>
      </c>
      <c r="J496" s="59">
        <v>4.557</v>
      </c>
      <c r="K496" s="59"/>
      <c r="L496" s="59"/>
      <c r="M496" s="59"/>
      <c r="N496" s="59"/>
      <c r="O496" s="68">
        <f t="shared" si="45"/>
        <v>3.1899</v>
      </c>
      <c r="P496" s="62">
        <f t="shared" si="46"/>
        <v>1.3671000000000002</v>
      </c>
      <c r="Q496" s="84">
        <f t="shared" si="47"/>
        <v>2.4345510000000004</v>
      </c>
      <c r="R496" s="62">
        <f t="shared" si="48"/>
        <v>2.122449</v>
      </c>
      <c r="S496" s="59">
        <v>69558.6</v>
      </c>
      <c r="T496" s="59" t="s">
        <v>708</v>
      </c>
      <c r="U496" s="59" t="s">
        <v>245</v>
      </c>
      <c r="V496" s="59" t="s">
        <v>469</v>
      </c>
      <c r="W496" s="59" t="s">
        <v>742</v>
      </c>
      <c r="X496" s="59" t="s">
        <v>232</v>
      </c>
      <c r="Y496" s="59" t="s">
        <v>261</v>
      </c>
      <c r="Z496" s="54" t="s">
        <v>336</v>
      </c>
      <c r="AA496" s="59" t="s">
        <v>241</v>
      </c>
      <c r="AB496" s="59" t="s">
        <v>274</v>
      </c>
      <c r="AC496" s="59"/>
      <c r="AD496" s="59">
        <v>4094</v>
      </c>
      <c r="AI496">
        <f>'[13]NY0604-GDMReport'!$G$75</f>
        <v>5739</v>
      </c>
      <c r="AJ496">
        <f>'[13]NY0604-GDMReport'!J75</f>
        <v>4.701</v>
      </c>
      <c r="AK496">
        <f>'[13]NY0604-GDMReport'!K75</f>
        <v>59792</v>
      </c>
      <c r="AL496" s="59">
        <f>G496-AI496</f>
        <v>1064</v>
      </c>
      <c r="AM496" s="85">
        <f>J496-AJ496</f>
        <v>-0.14399999999999924</v>
      </c>
      <c r="AN496" s="86">
        <f>S496-AK496</f>
        <v>9766.600000000006</v>
      </c>
    </row>
    <row r="497" spans="1:40" ht="12.75">
      <c r="A497" t="s">
        <v>182</v>
      </c>
      <c r="B497" t="s">
        <v>779</v>
      </c>
      <c r="C497">
        <v>2625</v>
      </c>
      <c r="D497">
        <v>1</v>
      </c>
      <c r="F497">
        <v>24</v>
      </c>
      <c r="G497">
        <v>9362</v>
      </c>
      <c r="I497">
        <v>0.193</v>
      </c>
      <c r="J497">
        <v>11.143</v>
      </c>
      <c r="O497" s="56">
        <f t="shared" si="45"/>
        <v>7.8001</v>
      </c>
      <c r="P497" s="57">
        <f t="shared" si="46"/>
        <v>3.342900000000001</v>
      </c>
      <c r="Q497" s="58">
        <f t="shared" si="47"/>
        <v>3.638278</v>
      </c>
      <c r="R497" s="57">
        <f t="shared" si="48"/>
        <v>7.504722000000001</v>
      </c>
      <c r="S497">
        <v>103950.8</v>
      </c>
      <c r="T497" t="s">
        <v>780</v>
      </c>
      <c r="U497" t="s">
        <v>245</v>
      </c>
      <c r="V497" t="s">
        <v>469</v>
      </c>
      <c r="W497" t="s">
        <v>781</v>
      </c>
      <c r="X497" t="s">
        <v>232</v>
      </c>
      <c r="Y497" t="s">
        <v>261</v>
      </c>
      <c r="Z497" s="53" t="s">
        <v>336</v>
      </c>
      <c r="AA497" t="s">
        <v>271</v>
      </c>
      <c r="AB497" t="s">
        <v>274</v>
      </c>
      <c r="AC497" t="s">
        <v>669</v>
      </c>
      <c r="AD497">
        <v>7000</v>
      </c>
      <c r="AF497" t="s">
        <v>1163</v>
      </c>
      <c r="AG497" t="s">
        <v>1163</v>
      </c>
      <c r="AH497">
        <v>0</v>
      </c>
      <c r="AL497">
        <v>9362</v>
      </c>
      <c r="AM497" s="40">
        <v>11.143</v>
      </c>
      <c r="AN497" s="32">
        <v>103950.8</v>
      </c>
    </row>
    <row r="498" spans="1:40" ht="12.75">
      <c r="A498" t="s">
        <v>182</v>
      </c>
      <c r="B498" t="s">
        <v>779</v>
      </c>
      <c r="C498">
        <v>2625</v>
      </c>
      <c r="D498">
        <v>2</v>
      </c>
      <c r="F498">
        <v>24</v>
      </c>
      <c r="G498">
        <v>7968</v>
      </c>
      <c r="I498">
        <v>0.235</v>
      </c>
      <c r="J498">
        <v>12.349</v>
      </c>
      <c r="O498" s="56">
        <f t="shared" si="45"/>
        <v>8.6443</v>
      </c>
      <c r="P498" s="57">
        <f t="shared" si="46"/>
        <v>3.7047000000000008</v>
      </c>
      <c r="Q498" s="58">
        <f t="shared" si="47"/>
        <v>3.3265365</v>
      </c>
      <c r="R498" s="57">
        <f t="shared" si="48"/>
        <v>9.0224635</v>
      </c>
      <c r="S498">
        <v>95043.9</v>
      </c>
      <c r="T498" t="s">
        <v>780</v>
      </c>
      <c r="U498" t="s">
        <v>245</v>
      </c>
      <c r="V498" t="s">
        <v>469</v>
      </c>
      <c r="W498" t="s">
        <v>781</v>
      </c>
      <c r="X498" t="s">
        <v>232</v>
      </c>
      <c r="Y498" t="s">
        <v>287</v>
      </c>
      <c r="Z498" s="53" t="s">
        <v>336</v>
      </c>
      <c r="AA498" t="s">
        <v>271</v>
      </c>
      <c r="AB498" t="s">
        <v>274</v>
      </c>
      <c r="AC498" t="s">
        <v>288</v>
      </c>
      <c r="AD498">
        <v>7600</v>
      </c>
      <c r="AF498" t="s">
        <v>1164</v>
      </c>
      <c r="AG498" t="s">
        <v>1164</v>
      </c>
      <c r="AH498">
        <v>0</v>
      </c>
      <c r="AL498">
        <v>7968</v>
      </c>
      <c r="AM498" s="40">
        <v>12.349</v>
      </c>
      <c r="AN498" s="32">
        <v>95043.9</v>
      </c>
    </row>
    <row r="499" spans="1:40" ht="12.75">
      <c r="A499" s="59" t="s">
        <v>182</v>
      </c>
      <c r="B499" s="59" t="s">
        <v>795</v>
      </c>
      <c r="C499" s="59">
        <v>2491</v>
      </c>
      <c r="D499" s="59">
        <v>1</v>
      </c>
      <c r="E499" s="59"/>
      <c r="F499" s="59">
        <v>24</v>
      </c>
      <c r="G499" s="59">
        <v>13176</v>
      </c>
      <c r="H499" s="59"/>
      <c r="I499" s="59">
        <v>0.147</v>
      </c>
      <c r="J499" s="59">
        <v>11.495</v>
      </c>
      <c r="K499" s="59"/>
      <c r="L499" s="59"/>
      <c r="M499" s="59"/>
      <c r="N499" s="59"/>
      <c r="O499" s="68">
        <f t="shared" si="45"/>
        <v>8.046499999999998</v>
      </c>
      <c r="P499" s="62">
        <f t="shared" si="46"/>
        <v>3.448500000000001</v>
      </c>
      <c r="Q499" s="84">
        <f t="shared" si="47"/>
        <v>4.6924675</v>
      </c>
      <c r="R499" s="62">
        <f t="shared" si="48"/>
        <v>6.802532499999999</v>
      </c>
      <c r="S499" s="59">
        <v>134070.5</v>
      </c>
      <c r="T499" s="59" t="s">
        <v>708</v>
      </c>
      <c r="U499" s="59" t="s">
        <v>245</v>
      </c>
      <c r="V499" s="59" t="s">
        <v>469</v>
      </c>
      <c r="W499" s="59" t="s">
        <v>644</v>
      </c>
      <c r="X499" s="59" t="s">
        <v>232</v>
      </c>
      <c r="Y499" s="59" t="s">
        <v>287</v>
      </c>
      <c r="Z499" s="54" t="s">
        <v>336</v>
      </c>
      <c r="AA499" s="59" t="s">
        <v>258</v>
      </c>
      <c r="AB499" s="59" t="s">
        <v>274</v>
      </c>
      <c r="AC499" s="59" t="s">
        <v>359</v>
      </c>
      <c r="AD499" s="59">
        <v>8266</v>
      </c>
      <c r="AI499">
        <v>0</v>
      </c>
      <c r="AJ499">
        <v>0</v>
      </c>
      <c r="AK499">
        <v>0</v>
      </c>
      <c r="AL499" s="59">
        <f>G499-AI499</f>
        <v>13176</v>
      </c>
      <c r="AM499" s="85">
        <f>J499-AJ499</f>
        <v>11.495</v>
      </c>
      <c r="AN499" s="86">
        <f>S499-AK499</f>
        <v>134070.5</v>
      </c>
    </row>
    <row r="500" spans="1:40" ht="12.75">
      <c r="A500" t="s">
        <v>182</v>
      </c>
      <c r="B500" t="s">
        <v>800</v>
      </c>
      <c r="C500">
        <v>2480</v>
      </c>
      <c r="D500">
        <v>1</v>
      </c>
      <c r="F500">
        <v>18.25</v>
      </c>
      <c r="G500">
        <v>985</v>
      </c>
      <c r="I500">
        <v>0.209</v>
      </c>
      <c r="J500">
        <v>1.386</v>
      </c>
      <c r="O500" s="56">
        <f t="shared" si="45"/>
        <v>0.9701999999999998</v>
      </c>
      <c r="P500" s="57">
        <f t="shared" si="46"/>
        <v>0.41580000000000006</v>
      </c>
      <c r="Q500" s="58">
        <f t="shared" si="47"/>
        <v>0.45282125</v>
      </c>
      <c r="R500" s="57">
        <f t="shared" si="48"/>
        <v>0.93317875</v>
      </c>
      <c r="S500">
        <v>12937.75</v>
      </c>
      <c r="T500" t="s">
        <v>801</v>
      </c>
      <c r="U500" t="s">
        <v>245</v>
      </c>
      <c r="V500" t="s">
        <v>469</v>
      </c>
      <c r="W500" t="s">
        <v>802</v>
      </c>
      <c r="X500" t="s">
        <v>232</v>
      </c>
      <c r="Y500" t="s">
        <v>261</v>
      </c>
      <c r="Z500" s="53" t="s">
        <v>336</v>
      </c>
      <c r="AA500" t="s">
        <v>241</v>
      </c>
      <c r="AB500" t="s">
        <v>274</v>
      </c>
      <c r="AD500">
        <v>709</v>
      </c>
      <c r="AF500" t="s">
        <v>1165</v>
      </c>
      <c r="AG500" t="s">
        <v>1165</v>
      </c>
      <c r="AH500">
        <v>0</v>
      </c>
      <c r="AL500">
        <v>985</v>
      </c>
      <c r="AM500" s="40">
        <v>1.386</v>
      </c>
      <c r="AN500" s="32">
        <v>12937.75</v>
      </c>
    </row>
    <row r="501" spans="1:40" ht="12.75">
      <c r="A501" t="s">
        <v>182</v>
      </c>
      <c r="B501" t="s">
        <v>800</v>
      </c>
      <c r="C501">
        <v>2480</v>
      </c>
      <c r="D501">
        <v>2</v>
      </c>
      <c r="F501">
        <v>19.25</v>
      </c>
      <c r="G501">
        <v>912</v>
      </c>
      <c r="I501">
        <v>0.253</v>
      </c>
      <c r="J501">
        <v>0.957</v>
      </c>
      <c r="O501" s="56">
        <f t="shared" si="45"/>
        <v>0.6698999999999999</v>
      </c>
      <c r="P501" s="57">
        <f t="shared" si="46"/>
        <v>0.2871</v>
      </c>
      <c r="Q501" s="58">
        <f t="shared" si="47"/>
        <v>0.26092412500000006</v>
      </c>
      <c r="R501" s="57">
        <f t="shared" si="48"/>
        <v>0.6960758749999999</v>
      </c>
      <c r="S501">
        <v>7454.975</v>
      </c>
      <c r="T501" t="s">
        <v>801</v>
      </c>
      <c r="U501" t="s">
        <v>245</v>
      </c>
      <c r="V501" t="s">
        <v>469</v>
      </c>
      <c r="W501" t="s">
        <v>802</v>
      </c>
      <c r="X501" t="s">
        <v>232</v>
      </c>
      <c r="Y501" t="s">
        <v>261</v>
      </c>
      <c r="Z501" s="53" t="s">
        <v>336</v>
      </c>
      <c r="AA501" t="s">
        <v>241</v>
      </c>
      <c r="AB501" t="s">
        <v>274</v>
      </c>
      <c r="AD501">
        <v>904</v>
      </c>
      <c r="AF501" t="s">
        <v>1166</v>
      </c>
      <c r="AG501" t="s">
        <v>1166</v>
      </c>
      <c r="AH501">
        <v>0</v>
      </c>
      <c r="AL501">
        <v>912</v>
      </c>
      <c r="AM501" s="40">
        <v>0.957</v>
      </c>
      <c r="AN501" s="32">
        <v>7454.975</v>
      </c>
    </row>
    <row r="502" spans="1:40" ht="12.75">
      <c r="A502" t="s">
        <v>182</v>
      </c>
      <c r="B502" t="s">
        <v>804</v>
      </c>
      <c r="C502">
        <v>8006</v>
      </c>
      <c r="D502">
        <v>1</v>
      </c>
      <c r="F502">
        <v>24</v>
      </c>
      <c r="G502">
        <v>10122</v>
      </c>
      <c r="I502">
        <v>0.234</v>
      </c>
      <c r="J502">
        <v>11.88</v>
      </c>
      <c r="O502" s="56">
        <f t="shared" si="45"/>
        <v>8.316</v>
      </c>
      <c r="P502" s="57">
        <f t="shared" si="46"/>
        <v>3.564</v>
      </c>
      <c r="Q502" s="58">
        <f t="shared" si="47"/>
        <v>3.4362300000000006</v>
      </c>
      <c r="R502" s="57">
        <f t="shared" si="48"/>
        <v>8.44377</v>
      </c>
      <c r="S502">
        <v>98178</v>
      </c>
      <c r="T502" t="s">
        <v>801</v>
      </c>
      <c r="U502" t="s">
        <v>245</v>
      </c>
      <c r="V502" t="s">
        <v>469</v>
      </c>
      <c r="W502" t="s">
        <v>802</v>
      </c>
      <c r="X502" t="s">
        <v>232</v>
      </c>
      <c r="Y502" t="s">
        <v>261</v>
      </c>
      <c r="Z502" s="53" t="s">
        <v>336</v>
      </c>
      <c r="AA502" t="s">
        <v>241</v>
      </c>
      <c r="AB502" t="s">
        <v>274</v>
      </c>
      <c r="AC502" t="s">
        <v>234</v>
      </c>
      <c r="AD502">
        <v>7031</v>
      </c>
      <c r="AF502" t="s">
        <v>1167</v>
      </c>
      <c r="AG502" t="s">
        <v>1167</v>
      </c>
      <c r="AH502">
        <v>0</v>
      </c>
      <c r="AL502">
        <v>10122</v>
      </c>
      <c r="AM502" s="40">
        <v>11.88</v>
      </c>
      <c r="AN502" s="32">
        <v>98178</v>
      </c>
    </row>
    <row r="503" spans="1:40" ht="12.75">
      <c r="A503" t="s">
        <v>182</v>
      </c>
      <c r="B503" t="s">
        <v>804</v>
      </c>
      <c r="C503">
        <v>8006</v>
      </c>
      <c r="D503">
        <v>2</v>
      </c>
      <c r="F503">
        <v>24</v>
      </c>
      <c r="G503">
        <v>9626</v>
      </c>
      <c r="I503">
        <v>0.23</v>
      </c>
      <c r="J503">
        <v>11.237</v>
      </c>
      <c r="O503" s="56">
        <f t="shared" si="45"/>
        <v>7.8659</v>
      </c>
      <c r="P503" s="57">
        <f t="shared" si="46"/>
        <v>3.3711</v>
      </c>
      <c r="Q503" s="58">
        <f t="shared" si="47"/>
        <v>3.220224</v>
      </c>
      <c r="R503" s="57">
        <f t="shared" si="48"/>
        <v>8.016776</v>
      </c>
      <c r="S503">
        <v>92006.4</v>
      </c>
      <c r="T503" t="s">
        <v>801</v>
      </c>
      <c r="U503" t="s">
        <v>245</v>
      </c>
      <c r="V503" t="s">
        <v>469</v>
      </c>
      <c r="W503" t="s">
        <v>802</v>
      </c>
      <c r="X503" t="s">
        <v>232</v>
      </c>
      <c r="Y503" t="s">
        <v>261</v>
      </c>
      <c r="Z503" s="53" t="s">
        <v>336</v>
      </c>
      <c r="AA503" t="s">
        <v>241</v>
      </c>
      <c r="AB503" t="s">
        <v>274</v>
      </c>
      <c r="AC503" t="s">
        <v>234</v>
      </c>
      <c r="AD503">
        <v>6987</v>
      </c>
      <c r="AF503" t="s">
        <v>1168</v>
      </c>
      <c r="AG503" t="s">
        <v>1168</v>
      </c>
      <c r="AH503">
        <v>0</v>
      </c>
      <c r="AL503">
        <v>9626</v>
      </c>
      <c r="AM503" s="40">
        <v>11.237</v>
      </c>
      <c r="AN503" s="32">
        <v>92006.4</v>
      </c>
    </row>
    <row r="504" spans="1:40" ht="12.75">
      <c r="A504" s="59" t="s">
        <v>182</v>
      </c>
      <c r="B504" s="59" t="s">
        <v>828</v>
      </c>
      <c r="C504" s="59">
        <v>2493</v>
      </c>
      <c r="D504" s="59">
        <v>60</v>
      </c>
      <c r="E504" s="59"/>
      <c r="F504" s="59">
        <v>24</v>
      </c>
      <c r="G504" s="59"/>
      <c r="H504" s="59">
        <v>19031</v>
      </c>
      <c r="I504" s="59">
        <v>0.149</v>
      </c>
      <c r="J504" s="59">
        <v>2.129</v>
      </c>
      <c r="K504" s="59"/>
      <c r="L504" s="59"/>
      <c r="M504" s="59"/>
      <c r="N504" s="59"/>
      <c r="O504" s="68">
        <f t="shared" si="45"/>
        <v>1.4903</v>
      </c>
      <c r="P504" s="62">
        <f t="shared" si="46"/>
        <v>0.6387</v>
      </c>
      <c r="Q504" s="84">
        <f t="shared" si="47"/>
        <v>1.0029460000000001</v>
      </c>
      <c r="R504" s="62">
        <f t="shared" si="48"/>
        <v>1.1260539999999999</v>
      </c>
      <c r="S504" s="59">
        <v>28655.6</v>
      </c>
      <c r="T504" s="59" t="s">
        <v>648</v>
      </c>
      <c r="U504" s="59" t="s">
        <v>245</v>
      </c>
      <c r="V504" s="59" t="s">
        <v>469</v>
      </c>
      <c r="W504" s="59" t="s">
        <v>649</v>
      </c>
      <c r="X504" s="59" t="s">
        <v>232</v>
      </c>
      <c r="Y504" s="59" t="s">
        <v>704</v>
      </c>
      <c r="Z504" s="54" t="s">
        <v>336</v>
      </c>
      <c r="AA504" s="59" t="s">
        <v>241</v>
      </c>
      <c r="AB504" s="59" t="s">
        <v>274</v>
      </c>
      <c r="AC504" s="59"/>
      <c r="AD504" s="59">
        <v>1930</v>
      </c>
      <c r="AJ504" s="59">
        <f>'[13]NY0604-GDMReport'!J139</f>
        <v>1.57</v>
      </c>
      <c r="AK504" s="59">
        <f>'[13]NY0604-GDMReport'!K139</f>
        <v>24518.7</v>
      </c>
      <c r="AL504" s="59">
        <f>G504-AI504</f>
        <v>0</v>
      </c>
      <c r="AM504" s="85">
        <f>J504-AJ504</f>
        <v>0.5589999999999999</v>
      </c>
      <c r="AN504" s="86">
        <f>S504-AK504</f>
        <v>4136.899999999998</v>
      </c>
    </row>
    <row r="505" spans="1:40" ht="12.75">
      <c r="A505" s="59" t="s">
        <v>182</v>
      </c>
      <c r="B505" s="59" t="s">
        <v>828</v>
      </c>
      <c r="C505" s="59">
        <v>2493</v>
      </c>
      <c r="D505" s="59">
        <v>70</v>
      </c>
      <c r="E505" s="59"/>
      <c r="F505" s="59">
        <v>24</v>
      </c>
      <c r="G505" s="59"/>
      <c r="H505" s="59">
        <v>18916</v>
      </c>
      <c r="I505" s="59">
        <v>0.138</v>
      </c>
      <c r="J505" s="59">
        <v>3.336</v>
      </c>
      <c r="K505" s="59"/>
      <c r="L505" s="59"/>
      <c r="M505" s="59"/>
      <c r="N505" s="59"/>
      <c r="O505" s="68">
        <f t="shared" si="45"/>
        <v>2.3352</v>
      </c>
      <c r="P505" s="62">
        <f t="shared" si="46"/>
        <v>1.0008</v>
      </c>
      <c r="Q505" s="84">
        <f t="shared" si="47"/>
        <v>1.7010665</v>
      </c>
      <c r="R505" s="62">
        <f t="shared" si="48"/>
        <v>1.6349334999999998</v>
      </c>
      <c r="S505" s="59">
        <v>48601.9</v>
      </c>
      <c r="T505" s="59" t="s">
        <v>648</v>
      </c>
      <c r="U505" s="59" t="s">
        <v>245</v>
      </c>
      <c r="V505" s="59" t="s">
        <v>469</v>
      </c>
      <c r="W505" s="59" t="s">
        <v>649</v>
      </c>
      <c r="X505" s="59" t="s">
        <v>232</v>
      </c>
      <c r="Y505" s="59" t="s">
        <v>704</v>
      </c>
      <c r="Z505" s="54" t="s">
        <v>336</v>
      </c>
      <c r="AA505" s="59" t="s">
        <v>241</v>
      </c>
      <c r="AB505" s="59" t="s">
        <v>274</v>
      </c>
      <c r="AC505" s="59"/>
      <c r="AD505" s="59">
        <v>1982</v>
      </c>
      <c r="AJ505" s="59">
        <f>'[13]NY0604-GDMReport'!J140</f>
        <v>1.083</v>
      </c>
      <c r="AK505" s="59">
        <f>'[13]NY0604-GDMReport'!K140</f>
        <v>18565.1</v>
      </c>
      <c r="AL505" s="59">
        <f>G505-AI505</f>
        <v>0</v>
      </c>
      <c r="AM505" s="85">
        <f>J505-AJ505</f>
        <v>2.253</v>
      </c>
      <c r="AN505" s="86">
        <f>S505-AK505</f>
        <v>30036.800000000003</v>
      </c>
    </row>
    <row r="506" spans="1:40" ht="12.75">
      <c r="A506" s="59" t="s">
        <v>182</v>
      </c>
      <c r="B506" s="59" t="s">
        <v>902</v>
      </c>
      <c r="C506" s="59">
        <v>2496</v>
      </c>
      <c r="D506" s="59" t="s">
        <v>903</v>
      </c>
      <c r="E506" s="59" t="s">
        <v>904</v>
      </c>
      <c r="F506" s="59">
        <v>24</v>
      </c>
      <c r="G506" s="59"/>
      <c r="H506" s="59">
        <v>5172</v>
      </c>
      <c r="I506" s="59">
        <v>0.285</v>
      </c>
      <c r="J506" s="59">
        <v>1.138</v>
      </c>
      <c r="K506" s="59"/>
      <c r="L506" s="59"/>
      <c r="M506" s="59"/>
      <c r="N506" s="59"/>
      <c r="O506" s="68">
        <f t="shared" si="45"/>
        <v>0.7965999999999999</v>
      </c>
      <c r="P506" s="62">
        <f t="shared" si="46"/>
        <v>0.34140000000000004</v>
      </c>
      <c r="Q506" s="84">
        <f t="shared" si="47"/>
        <v>0.2703645</v>
      </c>
      <c r="R506" s="62">
        <f t="shared" si="48"/>
        <v>0.8676354999999999</v>
      </c>
      <c r="S506" s="59">
        <v>7724.7</v>
      </c>
      <c r="T506" s="59" t="s">
        <v>643</v>
      </c>
      <c r="U506" s="59" t="s">
        <v>245</v>
      </c>
      <c r="V506" s="59" t="s">
        <v>469</v>
      </c>
      <c r="W506" s="59" t="s">
        <v>649</v>
      </c>
      <c r="X506" s="59" t="s">
        <v>232</v>
      </c>
      <c r="Y506" s="59" t="s">
        <v>287</v>
      </c>
      <c r="Z506" s="54" t="s">
        <v>336</v>
      </c>
      <c r="AA506" s="59" t="s">
        <v>241</v>
      </c>
      <c r="AB506" s="59"/>
      <c r="AC506" s="59"/>
      <c r="AD506" s="59">
        <v>688</v>
      </c>
      <c r="AJ506" s="59">
        <f>'[13]NY0604-GDMReport'!J220</f>
        <v>0</v>
      </c>
      <c r="AK506" s="59">
        <f>'[13]NY0604-GDMReport'!K220</f>
        <v>0</v>
      </c>
      <c r="AL506" s="59">
        <f>G506-AI506</f>
        <v>0</v>
      </c>
      <c r="AM506" s="85">
        <f>J506-AJ506</f>
        <v>1.138</v>
      </c>
      <c r="AN506" s="86">
        <f>S506-AK506</f>
        <v>7724.7</v>
      </c>
    </row>
    <row r="507" spans="1:40" ht="12.75">
      <c r="A507" s="59" t="s">
        <v>182</v>
      </c>
      <c r="B507" s="59" t="s">
        <v>902</v>
      </c>
      <c r="C507" s="59">
        <v>2496</v>
      </c>
      <c r="D507" s="59" t="s">
        <v>905</v>
      </c>
      <c r="E507" s="59" t="s">
        <v>904</v>
      </c>
      <c r="F507" s="59">
        <v>15.5</v>
      </c>
      <c r="G507" s="59"/>
      <c r="H507" s="59">
        <v>1623</v>
      </c>
      <c r="I507" s="59">
        <v>0.306</v>
      </c>
      <c r="J507" s="59">
        <v>0.359</v>
      </c>
      <c r="K507" s="59"/>
      <c r="L507" s="59"/>
      <c r="M507" s="59"/>
      <c r="N507" s="59"/>
      <c r="O507" s="68">
        <f t="shared" si="45"/>
        <v>0.25129999999999997</v>
      </c>
      <c r="P507" s="62">
        <f t="shared" si="46"/>
        <v>0.10770000000000002</v>
      </c>
      <c r="Q507" s="84">
        <f t="shared" si="47"/>
        <v>0.08156400000000001</v>
      </c>
      <c r="R507" s="62">
        <f t="shared" si="48"/>
        <v>0.27743599999999996</v>
      </c>
      <c r="S507" s="59">
        <v>2330.4</v>
      </c>
      <c r="T507" s="59" t="s">
        <v>643</v>
      </c>
      <c r="U507" s="59" t="s">
        <v>245</v>
      </c>
      <c r="V507" s="59" t="s">
        <v>469</v>
      </c>
      <c r="W507" s="59" t="s">
        <v>649</v>
      </c>
      <c r="X507" s="59" t="s">
        <v>232</v>
      </c>
      <c r="Y507" s="59" t="s">
        <v>287</v>
      </c>
      <c r="Z507" s="54" t="s">
        <v>336</v>
      </c>
      <c r="AA507" s="59" t="s">
        <v>241</v>
      </c>
      <c r="AB507" s="59"/>
      <c r="AC507" s="59"/>
      <c r="AD507" s="59">
        <v>664</v>
      </c>
      <c r="AJ507" s="59">
        <f>'[13]NY0604-GDMReport'!J221</f>
        <v>0.893</v>
      </c>
      <c r="AK507" s="59">
        <f>'[13]NY0604-GDMReport'!K221</f>
        <v>7085.2</v>
      </c>
      <c r="AL507" s="59">
        <f>G507-AI507</f>
        <v>0</v>
      </c>
      <c r="AM507" s="85">
        <f>J507-AJ507</f>
        <v>-0.534</v>
      </c>
      <c r="AN507" s="86">
        <f>S507-AK507</f>
        <v>-4754.799999999999</v>
      </c>
    </row>
    <row r="508" spans="1:40" ht="12.75">
      <c r="A508" s="59" t="s">
        <v>182</v>
      </c>
      <c r="B508" s="59" t="s">
        <v>902</v>
      </c>
      <c r="C508" s="59">
        <v>2496</v>
      </c>
      <c r="D508" s="59" t="s">
        <v>906</v>
      </c>
      <c r="E508" s="59" t="s">
        <v>904</v>
      </c>
      <c r="F508" s="59">
        <v>24</v>
      </c>
      <c r="G508" s="59"/>
      <c r="H508" s="59">
        <v>5907</v>
      </c>
      <c r="I508" s="59">
        <v>0.285</v>
      </c>
      <c r="J508" s="59">
        <v>1.299</v>
      </c>
      <c r="K508" s="59"/>
      <c r="L508" s="59"/>
      <c r="M508" s="59"/>
      <c r="N508" s="59"/>
      <c r="O508" s="68">
        <f t="shared" si="45"/>
        <v>0.9092999999999999</v>
      </c>
      <c r="P508" s="62">
        <f t="shared" si="46"/>
        <v>0.38970000000000005</v>
      </c>
      <c r="Q508" s="84">
        <f t="shared" si="47"/>
        <v>0.3094</v>
      </c>
      <c r="R508" s="62">
        <f t="shared" si="48"/>
        <v>0.9895999999999999</v>
      </c>
      <c r="S508" s="59">
        <v>8840</v>
      </c>
      <c r="T508" s="59" t="s">
        <v>643</v>
      </c>
      <c r="U508" s="59" t="s">
        <v>245</v>
      </c>
      <c r="V508" s="59" t="s">
        <v>469</v>
      </c>
      <c r="W508" s="59" t="s">
        <v>649</v>
      </c>
      <c r="X508" s="59" t="s">
        <v>232</v>
      </c>
      <c r="Y508" s="59" t="s">
        <v>287</v>
      </c>
      <c r="Z508" s="54" t="s">
        <v>336</v>
      </c>
      <c r="AA508" s="59" t="s">
        <v>241</v>
      </c>
      <c r="AB508" s="59"/>
      <c r="AC508" s="59"/>
      <c r="AD508" s="59">
        <v>688</v>
      </c>
      <c r="AJ508" s="59">
        <f>'[13]NY0604-GDMReport'!J222</f>
        <v>0</v>
      </c>
      <c r="AK508" s="59">
        <f>'[13]NY0604-GDMReport'!K222</f>
        <v>0</v>
      </c>
      <c r="AL508" s="59">
        <f>G508-AI508</f>
        <v>0</v>
      </c>
      <c r="AM508" s="85">
        <f>J508-AJ508</f>
        <v>1.299</v>
      </c>
      <c r="AN508" s="86">
        <f>S508-AK508</f>
        <v>8840</v>
      </c>
    </row>
    <row r="509" spans="1:40" ht="12.75">
      <c r="A509" t="s">
        <v>182</v>
      </c>
      <c r="B509" t="s">
        <v>902</v>
      </c>
      <c r="C509">
        <v>2496</v>
      </c>
      <c r="D509" t="s">
        <v>907</v>
      </c>
      <c r="E509" t="s">
        <v>904</v>
      </c>
      <c r="F509">
        <v>0</v>
      </c>
      <c r="T509" t="s">
        <v>643</v>
      </c>
      <c r="U509" t="s">
        <v>245</v>
      </c>
      <c r="V509" t="s">
        <v>469</v>
      </c>
      <c r="W509" t="s">
        <v>649</v>
      </c>
      <c r="X509" t="s">
        <v>232</v>
      </c>
      <c r="Y509" t="s">
        <v>287</v>
      </c>
      <c r="Z509" s="53" t="s">
        <v>336</v>
      </c>
      <c r="AA509" t="s">
        <v>241</v>
      </c>
      <c r="AD509">
        <v>688</v>
      </c>
      <c r="AF509" t="s">
        <v>1169</v>
      </c>
      <c r="AG509" t="s">
        <v>1169</v>
      </c>
      <c r="AH509">
        <v>0</v>
      </c>
      <c r="AL509">
        <v>0</v>
      </c>
      <c r="AM509" s="40">
        <v>0</v>
      </c>
      <c r="AN509" s="32">
        <v>0</v>
      </c>
    </row>
    <row r="510" spans="1:40" ht="12.75">
      <c r="A510" t="s">
        <v>182</v>
      </c>
      <c r="B510" t="s">
        <v>937</v>
      </c>
      <c r="C510">
        <v>2629</v>
      </c>
      <c r="D510">
        <v>3</v>
      </c>
      <c r="F510">
        <v>13.67</v>
      </c>
      <c r="G510">
        <v>133</v>
      </c>
      <c r="I510">
        <v>0.118</v>
      </c>
      <c r="J510">
        <v>0.039</v>
      </c>
      <c r="O510" s="56">
        <f>J510*0.7</f>
        <v>0.027299999999999998</v>
      </c>
      <c r="P510" s="57">
        <f>$J510-O510</f>
        <v>0.011700000000000002</v>
      </c>
      <c r="Q510" s="58">
        <f>S510*0.07/2000</f>
        <v>0.020841520000000002</v>
      </c>
      <c r="R510" s="57">
        <f>$J510-Q510</f>
        <v>0.018158479999999998</v>
      </c>
      <c r="S510">
        <v>595.472</v>
      </c>
      <c r="T510" t="s">
        <v>780</v>
      </c>
      <c r="U510" t="s">
        <v>245</v>
      </c>
      <c r="V510" t="s">
        <v>469</v>
      </c>
      <c r="W510" t="s">
        <v>938</v>
      </c>
      <c r="X510" t="s">
        <v>232</v>
      </c>
      <c r="Y510" t="s">
        <v>261</v>
      </c>
      <c r="Z510" s="53" t="s">
        <v>336</v>
      </c>
      <c r="AA510" t="s">
        <v>271</v>
      </c>
      <c r="AB510" t="s">
        <v>274</v>
      </c>
      <c r="AD510">
        <v>1045</v>
      </c>
      <c r="AF510" t="s">
        <v>1170</v>
      </c>
      <c r="AG510" t="s">
        <v>1170</v>
      </c>
      <c r="AH510">
        <v>0</v>
      </c>
      <c r="AL510">
        <v>133</v>
      </c>
      <c r="AM510" s="40">
        <v>0.039</v>
      </c>
      <c r="AN510" s="32">
        <v>595.472</v>
      </c>
    </row>
    <row r="511" spans="1:40" ht="12.75">
      <c r="A511" s="59" t="s">
        <v>182</v>
      </c>
      <c r="B511" s="59" t="s">
        <v>937</v>
      </c>
      <c r="C511" s="59">
        <v>2629</v>
      </c>
      <c r="D511" s="59">
        <v>5</v>
      </c>
      <c r="E511" s="59"/>
      <c r="F511" s="59">
        <v>24</v>
      </c>
      <c r="G511" s="59">
        <v>3473</v>
      </c>
      <c r="H511" s="59"/>
      <c r="I511" s="59">
        <v>0.378</v>
      </c>
      <c r="J511" s="59">
        <v>8.111</v>
      </c>
      <c r="K511" s="59"/>
      <c r="L511" s="59"/>
      <c r="M511" s="59"/>
      <c r="N511" s="59"/>
      <c r="O511" s="68">
        <f>J511*0.7</f>
        <v>5.6777</v>
      </c>
      <c r="P511" s="62">
        <f>$J511-O511</f>
        <v>2.433300000000001</v>
      </c>
      <c r="Q511" s="84">
        <f>S511*0.07/2000</f>
        <v>1.4516005000000003</v>
      </c>
      <c r="R511" s="62">
        <f>$J511-Q511</f>
        <v>6.6593995</v>
      </c>
      <c r="S511" s="59">
        <v>41474.3</v>
      </c>
      <c r="T511" s="59" t="s">
        <v>780</v>
      </c>
      <c r="U511" s="59" t="s">
        <v>245</v>
      </c>
      <c r="V511" s="59" t="s">
        <v>469</v>
      </c>
      <c r="W511" s="59" t="s">
        <v>938</v>
      </c>
      <c r="X511" s="59" t="s">
        <v>232</v>
      </c>
      <c r="Y511" s="59" t="s">
        <v>287</v>
      </c>
      <c r="Z511" s="54" t="s">
        <v>336</v>
      </c>
      <c r="AA511" s="59" t="s">
        <v>356</v>
      </c>
      <c r="AB511" s="59" t="s">
        <v>939</v>
      </c>
      <c r="AC511" s="59" t="s">
        <v>359</v>
      </c>
      <c r="AD511" s="59">
        <v>3490</v>
      </c>
      <c r="AM511" s="40"/>
      <c r="AN511" s="32"/>
    </row>
    <row r="512" spans="1:40" ht="12.75">
      <c r="A512" s="59" t="s">
        <v>182</v>
      </c>
      <c r="B512" s="59" t="s">
        <v>948</v>
      </c>
      <c r="C512" s="59">
        <v>2516</v>
      </c>
      <c r="D512" s="59">
        <v>1</v>
      </c>
      <c r="E512" s="59"/>
      <c r="F512" s="59">
        <v>24</v>
      </c>
      <c r="G512" s="59">
        <v>7663</v>
      </c>
      <c r="H512" s="59"/>
      <c r="I512" s="59">
        <v>0.216</v>
      </c>
      <c r="J512" s="59">
        <v>7.283</v>
      </c>
      <c r="K512" s="59"/>
      <c r="L512" s="59"/>
      <c r="M512" s="59"/>
      <c r="N512" s="59"/>
      <c r="O512" s="68">
        <f>J512*0.7</f>
        <v>5.0981</v>
      </c>
      <c r="P512" s="62">
        <f>$J512-O512</f>
        <v>2.1849000000000007</v>
      </c>
      <c r="Q512" s="84">
        <f>S512*0.07/2000</f>
        <v>2.3422665</v>
      </c>
      <c r="R512" s="62">
        <f>$J512-Q512</f>
        <v>4.9407335</v>
      </c>
      <c r="S512" s="59">
        <v>66921.9</v>
      </c>
      <c r="T512" s="59" t="s">
        <v>784</v>
      </c>
      <c r="U512" s="59" t="s">
        <v>245</v>
      </c>
      <c r="V512" s="59" t="s">
        <v>469</v>
      </c>
      <c r="W512" s="59" t="s">
        <v>806</v>
      </c>
      <c r="X512" s="59" t="s">
        <v>232</v>
      </c>
      <c r="Y512" s="59" t="s">
        <v>261</v>
      </c>
      <c r="Z512" s="54" t="s">
        <v>336</v>
      </c>
      <c r="AA512" s="59" t="s">
        <v>241</v>
      </c>
      <c r="AB512" s="59" t="s">
        <v>274</v>
      </c>
      <c r="AC512" s="59" t="s">
        <v>288</v>
      </c>
      <c r="AD512" s="59">
        <v>3435</v>
      </c>
      <c r="AM512" s="40"/>
      <c r="AN512" s="32"/>
    </row>
    <row r="513" spans="1:40" ht="12.75">
      <c r="A513" s="59" t="s">
        <v>182</v>
      </c>
      <c r="B513" s="59" t="s">
        <v>969</v>
      </c>
      <c r="C513" s="59">
        <v>2500</v>
      </c>
      <c r="D513" s="59">
        <v>30</v>
      </c>
      <c r="E513" s="59"/>
      <c r="F513" s="59">
        <v>24</v>
      </c>
      <c r="G513" s="59">
        <v>15344</v>
      </c>
      <c r="H513" s="59"/>
      <c r="I513" s="59">
        <v>0.145</v>
      </c>
      <c r="J513" s="59">
        <v>10.066</v>
      </c>
      <c r="K513" s="59"/>
      <c r="L513" s="59"/>
      <c r="M513" s="59"/>
      <c r="N513" s="59"/>
      <c r="O513" s="68">
        <f>J513*0.7</f>
        <v>7.0462</v>
      </c>
      <c r="P513" s="62">
        <f>$J513-O513</f>
        <v>3.019800000000001</v>
      </c>
      <c r="Q513" s="84">
        <f>S513*0.07/2000</f>
        <v>5.472698</v>
      </c>
      <c r="R513" s="62">
        <f>$J513-Q513</f>
        <v>4.593302</v>
      </c>
      <c r="S513" s="59">
        <v>156362.8</v>
      </c>
      <c r="T513" s="59" t="s">
        <v>708</v>
      </c>
      <c r="U513" s="59" t="s">
        <v>245</v>
      </c>
      <c r="V513" s="59" t="s">
        <v>469</v>
      </c>
      <c r="W513" s="59" t="s">
        <v>970</v>
      </c>
      <c r="X513" s="59" t="s">
        <v>232</v>
      </c>
      <c r="Y513" s="59" t="s">
        <v>261</v>
      </c>
      <c r="Z513" s="54" t="s">
        <v>336</v>
      </c>
      <c r="AA513" s="59" t="s">
        <v>241</v>
      </c>
      <c r="AB513" s="59" t="s">
        <v>274</v>
      </c>
      <c r="AC513" s="59"/>
      <c r="AD513" s="59">
        <v>9379</v>
      </c>
      <c r="AM513" s="40"/>
      <c r="AN513" s="32"/>
    </row>
    <row r="514" spans="1:40" ht="12.75">
      <c r="A514" t="s">
        <v>182</v>
      </c>
      <c r="B514" t="s">
        <v>969</v>
      </c>
      <c r="C514">
        <v>2500</v>
      </c>
      <c r="D514" t="s">
        <v>971</v>
      </c>
      <c r="E514" t="s">
        <v>273</v>
      </c>
      <c r="F514">
        <v>11.75</v>
      </c>
      <c r="H514">
        <v>2057</v>
      </c>
      <c r="I514">
        <v>0.247</v>
      </c>
      <c r="J514">
        <v>0.446</v>
      </c>
      <c r="O514" s="56">
        <f>J514*0.7</f>
        <v>0.3122</v>
      </c>
      <c r="P514" s="57">
        <f>$J514-O514</f>
        <v>0.13380000000000003</v>
      </c>
      <c r="Q514" s="58">
        <f>S514*0.07/2000</f>
        <v>0.124340125</v>
      </c>
      <c r="R514" s="57">
        <f>$J514-Q514</f>
        <v>0.32165987500000004</v>
      </c>
      <c r="S514">
        <v>3552.575</v>
      </c>
      <c r="T514" t="s">
        <v>708</v>
      </c>
      <c r="U514" t="s">
        <v>245</v>
      </c>
      <c r="V514" t="s">
        <v>469</v>
      </c>
      <c r="W514" t="s">
        <v>972</v>
      </c>
      <c r="X514" t="s">
        <v>232</v>
      </c>
      <c r="Y514" t="s">
        <v>287</v>
      </c>
      <c r="Z514" s="53" t="s">
        <v>336</v>
      </c>
      <c r="AA514" t="s">
        <v>241</v>
      </c>
      <c r="AB514" t="s">
        <v>274</v>
      </c>
      <c r="AD514">
        <v>424</v>
      </c>
      <c r="AF514" t="s">
        <v>1171</v>
      </c>
      <c r="AG514" t="s">
        <v>1171</v>
      </c>
      <c r="AH514">
        <v>0</v>
      </c>
      <c r="AL514">
        <v>0</v>
      </c>
      <c r="AM514" s="40">
        <v>0.446</v>
      </c>
      <c r="AN514" s="32">
        <v>3552.575</v>
      </c>
    </row>
    <row r="515" spans="1:40" ht="12.75">
      <c r="A515" t="s">
        <v>182</v>
      </c>
      <c r="B515" t="s">
        <v>969</v>
      </c>
      <c r="C515">
        <v>2500</v>
      </c>
      <c r="D515" t="s">
        <v>974</v>
      </c>
      <c r="E515" t="s">
        <v>273</v>
      </c>
      <c r="F515">
        <v>0</v>
      </c>
      <c r="T515" t="s">
        <v>708</v>
      </c>
      <c r="U515" t="s">
        <v>245</v>
      </c>
      <c r="V515" t="s">
        <v>469</v>
      </c>
      <c r="W515" t="s">
        <v>972</v>
      </c>
      <c r="X515" t="s">
        <v>232</v>
      </c>
      <c r="Y515" t="s">
        <v>287</v>
      </c>
      <c r="Z515" s="53" t="s">
        <v>336</v>
      </c>
      <c r="AA515" t="s">
        <v>241</v>
      </c>
      <c r="AB515" t="s">
        <v>274</v>
      </c>
      <c r="AD515">
        <v>424</v>
      </c>
      <c r="AF515" t="s">
        <v>1172</v>
      </c>
      <c r="AG515" t="s">
        <v>1172</v>
      </c>
      <c r="AH515">
        <v>0</v>
      </c>
      <c r="AL515">
        <v>0</v>
      </c>
      <c r="AM515" s="40">
        <v>0</v>
      </c>
      <c r="AN515" s="32">
        <v>0</v>
      </c>
    </row>
    <row r="516" spans="7:18" ht="12.75">
      <c r="G516" s="87">
        <f>SUM(G487:G515)</f>
        <v>89733</v>
      </c>
      <c r="J516" s="16">
        <f>SUM(J487:J515)</f>
        <v>105.89100000000002</v>
      </c>
      <c r="O516" s="16">
        <f>SUM(O487:O515)</f>
        <v>74.1237</v>
      </c>
      <c r="P516" s="16">
        <f>SUM(P487:P515)</f>
        <v>31.76730000000001</v>
      </c>
      <c r="Q516" s="16">
        <f>SUM(Q487:Q515)</f>
        <v>37.09438848500001</v>
      </c>
      <c r="R516" s="16">
        <f>SUM(R487:R515)</f>
        <v>68.796611515</v>
      </c>
    </row>
    <row r="517" spans="15:18" ht="12.75">
      <c r="O517" s="16"/>
      <c r="P517" s="35">
        <f>P516/$J516</f>
        <v>0.30000000000000004</v>
      </c>
      <c r="R517" s="35">
        <f>R516/$J516</f>
        <v>0.6496927171808745</v>
      </c>
    </row>
  </sheetData>
  <mergeCells count="1">
    <mergeCell ref="AL1:AN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N320"/>
  <sheetViews>
    <sheetView workbookViewId="0" topLeftCell="A1">
      <pane xSplit="4" ySplit="2" topLeftCell="E3"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cols>
    <col min="1" max="1" width="6.7109375" style="0" customWidth="1"/>
    <col min="2" max="2" width="31.7109375" style="0" bestFit="1" customWidth="1"/>
    <col min="3" max="3" width="7.00390625" style="0" customWidth="1"/>
    <col min="4" max="4" width="7.8515625" style="0" customWidth="1"/>
    <col min="5" max="5" width="15.7109375" style="0" bestFit="1" customWidth="1"/>
    <col min="6" max="6" width="5.57421875" style="0" customWidth="1"/>
    <col min="7" max="7" width="7.57421875" style="0" customWidth="1"/>
    <col min="8" max="8" width="7.140625" style="0" customWidth="1"/>
    <col min="9" max="9" width="10.421875" style="0" bestFit="1" customWidth="1"/>
    <col min="10" max="10" width="10.8515625" style="0" bestFit="1" customWidth="1"/>
    <col min="11" max="11" width="10.8515625" style="0" customWidth="1"/>
    <col min="12" max="12" width="5.28125" style="0" customWidth="1"/>
    <col min="13" max="13" width="12.00390625" style="0" customWidth="1"/>
    <col min="14" max="14" width="5.28125" style="0" customWidth="1"/>
    <col min="15" max="15" width="12.28125" style="0" customWidth="1"/>
    <col min="16" max="16" width="5.28125" style="0" customWidth="1"/>
    <col min="17" max="17" width="10.8515625" style="0" customWidth="1"/>
    <col min="18" max="18" width="5.57421875" style="0" customWidth="1"/>
    <col min="19" max="19" width="11.8515625" style="0" bestFit="1" customWidth="1"/>
    <col min="20" max="20" width="13.8515625" style="0" bestFit="1" customWidth="1"/>
    <col min="21" max="21" width="19.28125" style="0" bestFit="1" customWidth="1"/>
    <col min="22" max="22" width="28.57421875" style="0" bestFit="1" customWidth="1"/>
    <col min="23" max="23" width="55.7109375" style="0" customWidth="1"/>
    <col min="24" max="24" width="16.7109375" style="0" bestFit="1" customWidth="1"/>
    <col min="25" max="25" width="30.7109375" style="0" bestFit="1" customWidth="1"/>
    <col min="26" max="26" width="5.00390625" style="0" customWidth="1"/>
    <col min="27" max="27" width="20.140625" style="0" bestFit="1" customWidth="1"/>
    <col min="28" max="28" width="31.00390625" style="0" bestFit="1" customWidth="1"/>
    <col min="29" max="29" width="67.8515625" style="0" customWidth="1"/>
    <col min="30" max="30" width="16.421875" style="0" bestFit="1" customWidth="1"/>
    <col min="32" max="33" width="12.7109375" style="0" bestFit="1" customWidth="1"/>
    <col min="34" max="34" width="2.00390625" style="0" customWidth="1"/>
    <col min="35" max="35" width="7.57421875" style="0" customWidth="1"/>
    <col min="36" max="36" width="10.8515625" style="0" bestFit="1" customWidth="1"/>
    <col min="37" max="37" width="11.8515625" style="0" bestFit="1" customWidth="1"/>
    <col min="38" max="38" width="7.57421875" style="0" customWidth="1"/>
    <col min="39" max="39" width="10.8515625" style="0" bestFit="1" customWidth="1"/>
    <col min="40" max="40" width="11.8515625" style="0" bestFit="1" customWidth="1"/>
  </cols>
  <sheetData>
    <row r="1" spans="2:40" ht="12.75">
      <c r="B1" s="48">
        <v>38559</v>
      </c>
      <c r="G1" s="25" t="s">
        <v>201</v>
      </c>
      <c r="K1" s="49" t="s">
        <v>202</v>
      </c>
      <c r="L1" s="49"/>
      <c r="M1" s="49" t="s">
        <v>384</v>
      </c>
      <c r="N1" s="49"/>
      <c r="O1" s="49" t="s">
        <v>204</v>
      </c>
      <c r="P1" s="49"/>
      <c r="Q1" s="49" t="s">
        <v>205</v>
      </c>
      <c r="R1" s="49"/>
      <c r="Z1" s="25" t="s">
        <v>206</v>
      </c>
      <c r="AL1" s="115" t="s">
        <v>175</v>
      </c>
      <c r="AM1" s="115"/>
      <c r="AN1" s="115"/>
    </row>
    <row r="2" spans="1:40" ht="12.75">
      <c r="A2" t="s">
        <v>207</v>
      </c>
      <c r="B2" t="s">
        <v>208</v>
      </c>
      <c r="C2" t="s">
        <v>209</v>
      </c>
      <c r="D2" t="s">
        <v>210</v>
      </c>
      <c r="E2" t="s">
        <v>211</v>
      </c>
      <c r="F2" t="s">
        <v>212</v>
      </c>
      <c r="G2" t="s">
        <v>213</v>
      </c>
      <c r="H2" t="s">
        <v>214</v>
      </c>
      <c r="I2" t="s">
        <v>215</v>
      </c>
      <c r="J2" t="s">
        <v>216</v>
      </c>
      <c r="K2" s="50" t="s">
        <v>216</v>
      </c>
      <c r="L2" s="50"/>
      <c r="M2" s="50" t="s">
        <v>216</v>
      </c>
      <c r="N2" s="50"/>
      <c r="O2" s="50" t="s">
        <v>216</v>
      </c>
      <c r="P2" s="50"/>
      <c r="Q2" s="50" t="s">
        <v>216</v>
      </c>
      <c r="R2" s="25"/>
      <c r="S2" t="s">
        <v>217</v>
      </c>
      <c r="T2" t="s">
        <v>218</v>
      </c>
      <c r="U2" t="s">
        <v>219</v>
      </c>
      <c r="V2" t="s">
        <v>467</v>
      </c>
      <c r="W2" t="s">
        <v>220</v>
      </c>
      <c r="X2" t="s">
        <v>221</v>
      </c>
      <c r="Y2" t="s">
        <v>222</v>
      </c>
      <c r="AA2" t="s">
        <v>343</v>
      </c>
      <c r="AB2" t="s">
        <v>223</v>
      </c>
      <c r="AC2" t="s">
        <v>224</v>
      </c>
      <c r="AD2" t="s">
        <v>225</v>
      </c>
      <c r="AG2" s="51">
        <v>38507</v>
      </c>
      <c r="AI2" s="52" t="s">
        <v>213</v>
      </c>
      <c r="AJ2" t="s">
        <v>216</v>
      </c>
      <c r="AK2" t="s">
        <v>217</v>
      </c>
      <c r="AL2" s="52" t="s">
        <v>213</v>
      </c>
      <c r="AM2" t="s">
        <v>216</v>
      </c>
      <c r="AN2" t="s">
        <v>217</v>
      </c>
    </row>
    <row r="3" spans="1:40" ht="12.75">
      <c r="A3" t="s">
        <v>183</v>
      </c>
      <c r="B3" t="s">
        <v>1173</v>
      </c>
      <c r="C3">
        <v>10676</v>
      </c>
      <c r="D3">
        <v>32</v>
      </c>
      <c r="F3">
        <v>24</v>
      </c>
      <c r="H3">
        <v>8705</v>
      </c>
      <c r="I3">
        <v>0.389</v>
      </c>
      <c r="J3">
        <v>2.031</v>
      </c>
      <c r="S3" s="32">
        <v>10443.8</v>
      </c>
      <c r="T3" t="s">
        <v>1174</v>
      </c>
      <c r="U3" t="s">
        <v>230</v>
      </c>
      <c r="V3" t="s">
        <v>469</v>
      </c>
      <c r="W3" t="s">
        <v>1175</v>
      </c>
      <c r="X3" t="s">
        <v>232</v>
      </c>
      <c r="Y3" t="s">
        <v>287</v>
      </c>
      <c r="Z3" s="53" t="str">
        <f>INDEX('[10]PA'!$X$3:$X222,MATCH(AG3,'[10]PA'!$AE$3:$AE$222,0),1)</f>
        <v>CB</v>
      </c>
      <c r="AA3" t="s">
        <v>356</v>
      </c>
      <c r="AC3" t="s">
        <v>368</v>
      </c>
      <c r="AD3">
        <v>550</v>
      </c>
      <c r="AF3" t="str">
        <f aca="true" t="shared" si="0" ref="AF3:AF34">C3&amp;D3</f>
        <v>1067632</v>
      </c>
      <c r="AG3" t="str">
        <f>'[14]PA0604-GDMReport'!W3</f>
        <v>1067632</v>
      </c>
      <c r="AH3">
        <f aca="true" t="shared" si="1" ref="AH3:AH34">IF(AF3=AG3,)</f>
        <v>0</v>
      </c>
      <c r="AJ3">
        <v>1.646</v>
      </c>
      <c r="AK3">
        <v>8475.675</v>
      </c>
      <c r="AL3">
        <f aca="true" t="shared" si="2" ref="AL3:AL34">G3-AI3</f>
        <v>0</v>
      </c>
      <c r="AM3" s="40">
        <f aca="true" t="shared" si="3" ref="AM3:AM34">J3-AJ3</f>
        <v>0.38500000000000023</v>
      </c>
      <c r="AN3" s="32">
        <f aca="true" t="shared" si="4" ref="AN3:AN34">S3-AK3</f>
        <v>1968.125</v>
      </c>
    </row>
    <row r="4" spans="1:40" ht="12.75">
      <c r="A4" t="s">
        <v>183</v>
      </c>
      <c r="B4" t="s">
        <v>1173</v>
      </c>
      <c r="C4">
        <v>10676</v>
      </c>
      <c r="D4">
        <v>33</v>
      </c>
      <c r="F4">
        <v>24</v>
      </c>
      <c r="H4">
        <v>8462</v>
      </c>
      <c r="I4">
        <v>0.346</v>
      </c>
      <c r="J4">
        <v>1.764</v>
      </c>
      <c r="S4" s="32">
        <v>10195.2</v>
      </c>
      <c r="T4" t="s">
        <v>1174</v>
      </c>
      <c r="U4" t="s">
        <v>230</v>
      </c>
      <c r="V4" t="s">
        <v>469</v>
      </c>
      <c r="W4" t="s">
        <v>1175</v>
      </c>
      <c r="X4" t="s">
        <v>232</v>
      </c>
      <c r="Y4" t="s">
        <v>287</v>
      </c>
      <c r="Z4" s="53" t="str">
        <f>INDEX('[10]PA'!$X$3:$X223,MATCH(AG4,'[10]PA'!$AE$3:$AE$222,0),1)</f>
        <v>CB</v>
      </c>
      <c r="AA4" t="s">
        <v>356</v>
      </c>
      <c r="AC4" t="s">
        <v>368</v>
      </c>
      <c r="AD4">
        <v>550</v>
      </c>
      <c r="AF4" t="str">
        <f t="shared" si="0"/>
        <v>1067633</v>
      </c>
      <c r="AG4" t="str">
        <f>'[14]PA0604-GDMReport'!W4</f>
        <v>1067633</v>
      </c>
      <c r="AH4">
        <f t="shared" si="1"/>
        <v>0</v>
      </c>
      <c r="AJ4">
        <v>1.892</v>
      </c>
      <c r="AK4">
        <v>10648.4</v>
      </c>
      <c r="AL4">
        <f t="shared" si="2"/>
        <v>0</v>
      </c>
      <c r="AM4" s="40">
        <f t="shared" si="3"/>
        <v>-0.1279999999999999</v>
      </c>
      <c r="AN4" s="32">
        <f t="shared" si="4"/>
        <v>-453.1999999999989</v>
      </c>
    </row>
    <row r="5" spans="1:40" ht="12.75">
      <c r="A5" t="s">
        <v>183</v>
      </c>
      <c r="B5" t="s">
        <v>1173</v>
      </c>
      <c r="C5">
        <v>10676</v>
      </c>
      <c r="D5">
        <v>34</v>
      </c>
      <c r="F5">
        <v>0</v>
      </c>
      <c r="S5" s="32"/>
      <c r="T5" t="s">
        <v>1174</v>
      </c>
      <c r="U5" t="s">
        <v>230</v>
      </c>
      <c r="V5" t="s">
        <v>469</v>
      </c>
      <c r="W5" t="s">
        <v>1175</v>
      </c>
      <c r="X5" t="s">
        <v>232</v>
      </c>
      <c r="Y5" t="s">
        <v>287</v>
      </c>
      <c r="Z5" s="53" t="str">
        <f>INDEX('[10]PA'!$X$3:$X224,MATCH(AG5,'[10]PA'!$AE$3:$AE$222,0),1)</f>
        <v>CB</v>
      </c>
      <c r="AA5" t="s">
        <v>356</v>
      </c>
      <c r="AC5" t="s">
        <v>368</v>
      </c>
      <c r="AD5">
        <v>550</v>
      </c>
      <c r="AF5" t="str">
        <f t="shared" si="0"/>
        <v>1067634</v>
      </c>
      <c r="AG5" t="str">
        <f>'[14]PA0604-GDMReport'!W5</f>
        <v>1067634</v>
      </c>
      <c r="AH5">
        <f t="shared" si="1"/>
        <v>0</v>
      </c>
      <c r="AJ5">
        <v>1.807</v>
      </c>
      <c r="AK5">
        <v>8632.7</v>
      </c>
      <c r="AL5">
        <f t="shared" si="2"/>
        <v>0</v>
      </c>
      <c r="AM5" s="40">
        <f t="shared" si="3"/>
        <v>-1.807</v>
      </c>
      <c r="AN5" s="32">
        <f t="shared" si="4"/>
        <v>-8632.7</v>
      </c>
    </row>
    <row r="6" spans="1:40" ht="12.75">
      <c r="A6" t="s">
        <v>183</v>
      </c>
      <c r="B6" t="s">
        <v>1173</v>
      </c>
      <c r="C6">
        <v>10676</v>
      </c>
      <c r="D6">
        <v>35</v>
      </c>
      <c r="F6">
        <v>21.5</v>
      </c>
      <c r="H6">
        <v>4132</v>
      </c>
      <c r="I6">
        <v>0.298</v>
      </c>
      <c r="J6">
        <v>0.709</v>
      </c>
      <c r="S6" s="32">
        <v>4773.65</v>
      </c>
      <c r="T6" t="s">
        <v>1174</v>
      </c>
      <c r="U6" t="s">
        <v>230</v>
      </c>
      <c r="V6" t="s">
        <v>469</v>
      </c>
      <c r="W6" t="s">
        <v>1175</v>
      </c>
      <c r="X6" t="s">
        <v>232</v>
      </c>
      <c r="Y6" t="s">
        <v>287</v>
      </c>
      <c r="Z6" s="53" t="str">
        <f>INDEX('[10]PA'!$X$3:$X225,MATCH(AG6,'[10]PA'!$AE$3:$AE$222,0),1)</f>
        <v>CB</v>
      </c>
      <c r="AA6" t="s">
        <v>356</v>
      </c>
      <c r="AC6" t="s">
        <v>1176</v>
      </c>
      <c r="AD6">
        <v>285</v>
      </c>
      <c r="AF6" t="str">
        <f t="shared" si="0"/>
        <v>1067635</v>
      </c>
      <c r="AG6" t="str">
        <f>'[14]PA0604-GDMReport'!W6</f>
        <v>1067635</v>
      </c>
      <c r="AH6">
        <f t="shared" si="1"/>
        <v>0</v>
      </c>
      <c r="AJ6">
        <v>0.612</v>
      </c>
      <c r="AK6">
        <v>4060.15</v>
      </c>
      <c r="AL6">
        <f t="shared" si="2"/>
        <v>0</v>
      </c>
      <c r="AM6" s="40">
        <f t="shared" si="3"/>
        <v>0.09699999999999998</v>
      </c>
      <c r="AN6" s="32">
        <f t="shared" si="4"/>
        <v>713.4999999999995</v>
      </c>
    </row>
    <row r="7" spans="1:40" ht="12.75">
      <c r="A7" t="s">
        <v>183</v>
      </c>
      <c r="B7" t="s">
        <v>1177</v>
      </c>
      <c r="C7">
        <v>55337</v>
      </c>
      <c r="D7">
        <v>1</v>
      </c>
      <c r="F7">
        <v>18.45</v>
      </c>
      <c r="G7">
        <v>3370</v>
      </c>
      <c r="I7">
        <v>0.028</v>
      </c>
      <c r="J7">
        <v>0.298</v>
      </c>
      <c r="S7" s="32">
        <v>38835.226</v>
      </c>
      <c r="T7" t="s">
        <v>1178</v>
      </c>
      <c r="U7" t="s">
        <v>245</v>
      </c>
      <c r="V7" t="s">
        <v>469</v>
      </c>
      <c r="W7" t="s">
        <v>1179</v>
      </c>
      <c r="X7" t="s">
        <v>232</v>
      </c>
      <c r="Y7" t="s">
        <v>251</v>
      </c>
      <c r="Z7" s="53" t="str">
        <f>INDEX('[10]PA'!$X$3:$X226,MATCH(AG7,'[10]PA'!$AE$3:$AE$222,0),1)</f>
        <v>CC</v>
      </c>
      <c r="AA7" t="s">
        <v>274</v>
      </c>
      <c r="AB7" t="s">
        <v>258</v>
      </c>
      <c r="AC7" t="s">
        <v>1180</v>
      </c>
      <c r="AD7">
        <v>2780</v>
      </c>
      <c r="AF7" t="str">
        <f t="shared" si="0"/>
        <v>553371</v>
      </c>
      <c r="AG7" t="str">
        <f>'[14]PA0604-GDMReport'!W7</f>
        <v>553371</v>
      </c>
      <c r="AH7">
        <f t="shared" si="1"/>
        <v>0</v>
      </c>
      <c r="AL7">
        <f t="shared" si="2"/>
        <v>3370</v>
      </c>
      <c r="AM7" s="40">
        <f t="shared" si="3"/>
        <v>0.298</v>
      </c>
      <c r="AN7" s="32">
        <f t="shared" si="4"/>
        <v>38835.226</v>
      </c>
    </row>
    <row r="8" spans="1:40" ht="12.75">
      <c r="A8" t="s">
        <v>183</v>
      </c>
      <c r="B8" t="s">
        <v>1177</v>
      </c>
      <c r="C8">
        <v>55337</v>
      </c>
      <c r="D8">
        <v>2</v>
      </c>
      <c r="F8">
        <v>19.17</v>
      </c>
      <c r="G8">
        <v>3462</v>
      </c>
      <c r="I8">
        <v>0.031</v>
      </c>
      <c r="J8">
        <v>0.309</v>
      </c>
      <c r="S8" s="32">
        <v>40444.216</v>
      </c>
      <c r="T8" t="s">
        <v>1178</v>
      </c>
      <c r="U8" t="s">
        <v>245</v>
      </c>
      <c r="V8" t="s">
        <v>469</v>
      </c>
      <c r="W8" t="s">
        <v>1179</v>
      </c>
      <c r="X8" t="s">
        <v>232</v>
      </c>
      <c r="Y8" t="s">
        <v>251</v>
      </c>
      <c r="Z8" s="53" t="str">
        <f>INDEX('[10]PA'!$X$3:$X227,MATCH(AG8,'[10]PA'!$AE$3:$AE$222,0),1)</f>
        <v>CC</v>
      </c>
      <c r="AA8" t="s">
        <v>274</v>
      </c>
      <c r="AB8" t="s">
        <v>258</v>
      </c>
      <c r="AC8" t="s">
        <v>1180</v>
      </c>
      <c r="AD8">
        <v>2780</v>
      </c>
      <c r="AF8" t="str">
        <f t="shared" si="0"/>
        <v>553372</v>
      </c>
      <c r="AG8" t="str">
        <f>'[14]PA0604-GDMReport'!W8</f>
        <v>553372</v>
      </c>
      <c r="AH8">
        <f t="shared" si="1"/>
        <v>0</v>
      </c>
      <c r="AL8">
        <f t="shared" si="2"/>
        <v>3462</v>
      </c>
      <c r="AM8" s="40">
        <f t="shared" si="3"/>
        <v>0.309</v>
      </c>
      <c r="AN8" s="32">
        <f t="shared" si="4"/>
        <v>40444.216</v>
      </c>
    </row>
    <row r="9" spans="1:40" ht="12.75">
      <c r="A9" t="s">
        <v>183</v>
      </c>
      <c r="B9" t="s">
        <v>1181</v>
      </c>
      <c r="C9">
        <v>56397</v>
      </c>
      <c r="D9">
        <v>4</v>
      </c>
      <c r="F9">
        <v>11.58</v>
      </c>
      <c r="G9">
        <v>483</v>
      </c>
      <c r="I9">
        <v>0.082</v>
      </c>
      <c r="J9">
        <v>0.209</v>
      </c>
      <c r="S9" s="32">
        <v>5120.676</v>
      </c>
      <c r="T9" t="s">
        <v>1182</v>
      </c>
      <c r="U9" t="s">
        <v>245</v>
      </c>
      <c r="V9" t="s">
        <v>469</v>
      </c>
      <c r="W9" t="s">
        <v>1183</v>
      </c>
      <c r="X9" t="s">
        <v>232</v>
      </c>
      <c r="Y9" t="s">
        <v>240</v>
      </c>
      <c r="Z9" s="53" t="str">
        <f>INDEX('[10]PA'!$X$3:$X228,MATCH(AG9,'[10]PA'!$AE$3:$AE$222,0),1)</f>
        <v>CT</v>
      </c>
      <c r="AA9" t="s">
        <v>274</v>
      </c>
      <c r="AC9" t="s">
        <v>272</v>
      </c>
      <c r="AD9">
        <v>425</v>
      </c>
      <c r="AF9" t="str">
        <f t="shared" si="0"/>
        <v>563974</v>
      </c>
      <c r="AG9" t="str">
        <f>'[14]PA0604-GDMReport'!W9</f>
        <v>563974</v>
      </c>
      <c r="AH9">
        <f t="shared" si="1"/>
        <v>0</v>
      </c>
      <c r="AI9">
        <v>255</v>
      </c>
      <c r="AJ9">
        <v>0.11</v>
      </c>
      <c r="AK9">
        <v>2578.026</v>
      </c>
      <c r="AL9">
        <f t="shared" si="2"/>
        <v>228</v>
      </c>
      <c r="AM9" s="40">
        <f t="shared" si="3"/>
        <v>0.09899999999999999</v>
      </c>
      <c r="AN9" s="32">
        <f t="shared" si="4"/>
        <v>2542.6500000000005</v>
      </c>
    </row>
    <row r="10" spans="1:40" ht="12.75">
      <c r="A10" t="s">
        <v>183</v>
      </c>
      <c r="B10" t="s">
        <v>1184</v>
      </c>
      <c r="C10">
        <v>55196</v>
      </c>
      <c r="D10">
        <v>1</v>
      </c>
      <c r="F10">
        <v>6.7</v>
      </c>
      <c r="G10">
        <v>288</v>
      </c>
      <c r="I10">
        <v>0.073</v>
      </c>
      <c r="J10">
        <v>0.1</v>
      </c>
      <c r="S10" s="32">
        <v>2774.81</v>
      </c>
      <c r="T10" t="s">
        <v>1185</v>
      </c>
      <c r="U10" t="s">
        <v>245</v>
      </c>
      <c r="V10" t="s">
        <v>469</v>
      </c>
      <c r="W10" t="s">
        <v>434</v>
      </c>
      <c r="X10" t="s">
        <v>232</v>
      </c>
      <c r="Y10" t="s">
        <v>240</v>
      </c>
      <c r="Z10" s="53" t="str">
        <f>INDEX('[10]PA'!$X$3:$X229,MATCH(AG10,'[10]PA'!$AE$3:$AE$222,0),1)</f>
        <v>CT</v>
      </c>
      <c r="AA10" t="s">
        <v>274</v>
      </c>
      <c r="AC10" t="s">
        <v>272</v>
      </c>
      <c r="AD10">
        <v>424</v>
      </c>
      <c r="AF10" t="str">
        <f t="shared" si="0"/>
        <v>551961</v>
      </c>
      <c r="AG10" t="str">
        <f>'[14]PA0604-GDMReport'!W10</f>
        <v>551961</v>
      </c>
      <c r="AH10">
        <f t="shared" si="1"/>
        <v>0</v>
      </c>
      <c r="AI10">
        <v>134</v>
      </c>
      <c r="AJ10">
        <v>0.053</v>
      </c>
      <c r="AK10">
        <v>1287.511</v>
      </c>
      <c r="AL10">
        <f t="shared" si="2"/>
        <v>154</v>
      </c>
      <c r="AM10" s="40">
        <f t="shared" si="3"/>
        <v>0.04700000000000001</v>
      </c>
      <c r="AN10" s="32">
        <f t="shared" si="4"/>
        <v>1487.299</v>
      </c>
    </row>
    <row r="11" spans="1:40" ht="12.75">
      <c r="A11" t="s">
        <v>183</v>
      </c>
      <c r="B11" t="s">
        <v>1184</v>
      </c>
      <c r="C11">
        <v>55196</v>
      </c>
      <c r="D11">
        <v>2</v>
      </c>
      <c r="F11">
        <v>6.7</v>
      </c>
      <c r="G11">
        <v>285</v>
      </c>
      <c r="I11">
        <v>0.063</v>
      </c>
      <c r="J11">
        <v>0.087</v>
      </c>
      <c r="S11" s="32">
        <v>2841.26</v>
      </c>
      <c r="T11" t="s">
        <v>1185</v>
      </c>
      <c r="U11" t="s">
        <v>245</v>
      </c>
      <c r="V11" t="s">
        <v>469</v>
      </c>
      <c r="W11" t="s">
        <v>434</v>
      </c>
      <c r="X11" t="s">
        <v>232</v>
      </c>
      <c r="Y11" t="s">
        <v>240</v>
      </c>
      <c r="Z11" s="53" t="str">
        <f>INDEX('[10]PA'!$X$3:$X230,MATCH(AG11,'[10]PA'!$AE$3:$AE$222,0),1)</f>
        <v>CT</v>
      </c>
      <c r="AA11" t="s">
        <v>274</v>
      </c>
      <c r="AC11" t="s">
        <v>272</v>
      </c>
      <c r="AD11">
        <v>424</v>
      </c>
      <c r="AF11" t="str">
        <f t="shared" si="0"/>
        <v>551962</v>
      </c>
      <c r="AG11" t="str">
        <f>'[14]PA0604-GDMReport'!W11</f>
        <v>551962</v>
      </c>
      <c r="AH11">
        <f t="shared" si="1"/>
        <v>0</v>
      </c>
      <c r="AI11">
        <v>129</v>
      </c>
      <c r="AJ11">
        <v>0.048</v>
      </c>
      <c r="AK11">
        <v>1292.267</v>
      </c>
      <c r="AL11">
        <f t="shared" si="2"/>
        <v>156</v>
      </c>
      <c r="AM11" s="40">
        <f t="shared" si="3"/>
        <v>0.03899999999999999</v>
      </c>
      <c r="AN11" s="32">
        <f t="shared" si="4"/>
        <v>1548.9930000000002</v>
      </c>
    </row>
    <row r="12" spans="1:40" ht="12.75">
      <c r="A12" t="s">
        <v>183</v>
      </c>
      <c r="B12" t="s">
        <v>1186</v>
      </c>
      <c r="C12">
        <v>55377</v>
      </c>
      <c r="D12">
        <v>8</v>
      </c>
      <c r="F12">
        <v>6.52</v>
      </c>
      <c r="G12">
        <v>274</v>
      </c>
      <c r="I12">
        <v>0.094</v>
      </c>
      <c r="J12">
        <v>0.122</v>
      </c>
      <c r="S12" s="32">
        <v>2625.936</v>
      </c>
      <c r="T12" t="s">
        <v>1187</v>
      </c>
      <c r="U12" t="s">
        <v>245</v>
      </c>
      <c r="V12" t="s">
        <v>469</v>
      </c>
      <c r="W12" t="s">
        <v>434</v>
      </c>
      <c r="X12" t="s">
        <v>232</v>
      </c>
      <c r="Y12" t="s">
        <v>240</v>
      </c>
      <c r="Z12" s="53" t="str">
        <f>INDEX('[10]PA'!$X$3:$X231,MATCH(AG12,'[10]PA'!$AE$3:$AE$222,0),1)</f>
        <v>CT</v>
      </c>
      <c r="AA12" t="s">
        <v>274</v>
      </c>
      <c r="AB12" t="s">
        <v>258</v>
      </c>
      <c r="AC12" t="s">
        <v>272</v>
      </c>
      <c r="AD12">
        <v>425</v>
      </c>
      <c r="AF12" t="str">
        <f t="shared" si="0"/>
        <v>553778</v>
      </c>
      <c r="AG12" t="str">
        <f>'[14]PA0604-GDMReport'!W12</f>
        <v>553778</v>
      </c>
      <c r="AH12">
        <f t="shared" si="1"/>
        <v>0</v>
      </c>
      <c r="AI12">
        <v>166</v>
      </c>
      <c r="AJ12">
        <v>0.068</v>
      </c>
      <c r="AK12">
        <v>1592.083</v>
      </c>
      <c r="AL12">
        <f t="shared" si="2"/>
        <v>108</v>
      </c>
      <c r="AM12" s="40">
        <f t="shared" si="3"/>
        <v>0.05399999999999999</v>
      </c>
      <c r="AN12" s="32">
        <f t="shared" si="4"/>
        <v>1033.853</v>
      </c>
    </row>
    <row r="13" spans="1:40" ht="12.75">
      <c r="A13" t="s">
        <v>183</v>
      </c>
      <c r="B13" t="s">
        <v>1186</v>
      </c>
      <c r="C13">
        <v>55377</v>
      </c>
      <c r="D13">
        <v>9</v>
      </c>
      <c r="F13">
        <v>6.52</v>
      </c>
      <c r="G13">
        <v>275</v>
      </c>
      <c r="I13">
        <v>0.081</v>
      </c>
      <c r="J13">
        <v>0.105</v>
      </c>
      <c r="S13" s="32">
        <v>2637.5</v>
      </c>
      <c r="T13" t="s">
        <v>1187</v>
      </c>
      <c r="U13" t="s">
        <v>245</v>
      </c>
      <c r="V13" t="s">
        <v>469</v>
      </c>
      <c r="W13" t="s">
        <v>434</v>
      </c>
      <c r="X13" t="s">
        <v>232</v>
      </c>
      <c r="Y13" t="s">
        <v>240</v>
      </c>
      <c r="Z13" s="53" t="str">
        <f>INDEX('[10]PA'!$X$3:$X232,MATCH(AG13,'[10]PA'!$AE$3:$AE$222,0),1)</f>
        <v>CT</v>
      </c>
      <c r="AA13" t="s">
        <v>274</v>
      </c>
      <c r="AB13" t="s">
        <v>258</v>
      </c>
      <c r="AC13" t="s">
        <v>272</v>
      </c>
      <c r="AD13">
        <v>425</v>
      </c>
      <c r="AF13" t="str">
        <f t="shared" si="0"/>
        <v>553779</v>
      </c>
      <c r="AG13" t="str">
        <f>'[14]PA0604-GDMReport'!W13</f>
        <v>553779</v>
      </c>
      <c r="AH13">
        <f t="shared" si="1"/>
        <v>0</v>
      </c>
      <c r="AI13">
        <v>169</v>
      </c>
      <c r="AJ13">
        <v>0.07</v>
      </c>
      <c r="AK13">
        <v>1618.779</v>
      </c>
      <c r="AL13">
        <f t="shared" si="2"/>
        <v>106</v>
      </c>
      <c r="AM13" s="40">
        <f t="shared" si="3"/>
        <v>0.03499999999999999</v>
      </c>
      <c r="AN13" s="32">
        <f t="shared" si="4"/>
        <v>1018.721</v>
      </c>
    </row>
    <row r="14" spans="1:40" ht="12.75">
      <c r="A14" t="s">
        <v>183</v>
      </c>
      <c r="B14" t="s">
        <v>1188</v>
      </c>
      <c r="C14">
        <v>55710</v>
      </c>
      <c r="D14">
        <v>3</v>
      </c>
      <c r="F14">
        <v>17.75</v>
      </c>
      <c r="G14">
        <v>2568</v>
      </c>
      <c r="I14">
        <v>0.023</v>
      </c>
      <c r="J14">
        <v>0.179</v>
      </c>
      <c r="S14" s="32">
        <v>28206.447</v>
      </c>
      <c r="T14" t="s">
        <v>1185</v>
      </c>
      <c r="U14" t="s">
        <v>245</v>
      </c>
      <c r="V14" s="59" t="s">
        <v>469</v>
      </c>
      <c r="W14" t="s">
        <v>434</v>
      </c>
      <c r="X14" t="s">
        <v>232</v>
      </c>
      <c r="Y14" t="s">
        <v>251</v>
      </c>
      <c r="Z14" s="53" t="s">
        <v>749</v>
      </c>
      <c r="AA14" t="s">
        <v>274</v>
      </c>
      <c r="AC14" t="s">
        <v>920</v>
      </c>
      <c r="AD14">
        <v>2094</v>
      </c>
      <c r="AF14" t="str">
        <f t="shared" si="0"/>
        <v>557103</v>
      </c>
      <c r="AG14" t="str">
        <f>'[14]PA0604-GDMReport'!W14</f>
        <v>557103</v>
      </c>
      <c r="AH14">
        <f t="shared" si="1"/>
        <v>0</v>
      </c>
      <c r="AL14">
        <f t="shared" si="2"/>
        <v>2568</v>
      </c>
      <c r="AM14" s="40">
        <f t="shared" si="3"/>
        <v>0.179</v>
      </c>
      <c r="AN14" s="32">
        <f t="shared" si="4"/>
        <v>28206.447</v>
      </c>
    </row>
    <row r="15" spans="1:40" ht="12.75">
      <c r="A15" t="s">
        <v>183</v>
      </c>
      <c r="B15" t="s">
        <v>1188</v>
      </c>
      <c r="C15">
        <v>55710</v>
      </c>
      <c r="D15">
        <v>4</v>
      </c>
      <c r="F15">
        <v>19.57</v>
      </c>
      <c r="G15">
        <v>2769</v>
      </c>
      <c r="I15">
        <v>0.02</v>
      </c>
      <c r="J15">
        <v>0.192</v>
      </c>
      <c r="S15" s="32">
        <v>30544.987</v>
      </c>
      <c r="T15" t="s">
        <v>1185</v>
      </c>
      <c r="U15" t="s">
        <v>245</v>
      </c>
      <c r="V15" s="59" t="s">
        <v>469</v>
      </c>
      <c r="W15" t="s">
        <v>434</v>
      </c>
      <c r="X15" t="s">
        <v>232</v>
      </c>
      <c r="Y15" t="s">
        <v>251</v>
      </c>
      <c r="Z15" s="53" t="s">
        <v>749</v>
      </c>
      <c r="AA15" t="s">
        <v>274</v>
      </c>
      <c r="AC15" t="s">
        <v>920</v>
      </c>
      <c r="AD15">
        <v>2094</v>
      </c>
      <c r="AF15" t="str">
        <f t="shared" si="0"/>
        <v>557104</v>
      </c>
      <c r="AG15" t="str">
        <f>'[14]PA0604-GDMReport'!W15</f>
        <v>557104</v>
      </c>
      <c r="AH15">
        <f t="shared" si="1"/>
        <v>0</v>
      </c>
      <c r="AL15">
        <f t="shared" si="2"/>
        <v>2769</v>
      </c>
      <c r="AM15" s="40">
        <f t="shared" si="3"/>
        <v>0.192</v>
      </c>
      <c r="AN15" s="32">
        <f t="shared" si="4"/>
        <v>30544.987</v>
      </c>
    </row>
    <row r="16" spans="1:40" ht="12.75">
      <c r="A16" t="s">
        <v>183</v>
      </c>
      <c r="B16" t="s">
        <v>1189</v>
      </c>
      <c r="C16">
        <v>55347</v>
      </c>
      <c r="D16">
        <v>1</v>
      </c>
      <c r="F16">
        <v>8.5</v>
      </c>
      <c r="G16">
        <v>1182</v>
      </c>
      <c r="I16">
        <v>0.044</v>
      </c>
      <c r="J16">
        <v>0.16</v>
      </c>
      <c r="S16" s="32">
        <v>11671.15</v>
      </c>
      <c r="T16" t="s">
        <v>1190</v>
      </c>
      <c r="U16" t="s">
        <v>245</v>
      </c>
      <c r="V16" t="s">
        <v>469</v>
      </c>
      <c r="W16" t="s">
        <v>1191</v>
      </c>
      <c r="X16" t="s">
        <v>232</v>
      </c>
      <c r="Y16" t="s">
        <v>240</v>
      </c>
      <c r="Z16" s="53" t="str">
        <f>INDEX('[10]PA'!$X$3:$X235,MATCH(AG16,'[10]PA'!$AE$3:$AE$222,0),1)</f>
        <v>CT</v>
      </c>
      <c r="AA16" t="s">
        <v>274</v>
      </c>
      <c r="AB16" t="s">
        <v>258</v>
      </c>
      <c r="AC16" t="s">
        <v>517</v>
      </c>
      <c r="AD16">
        <v>1926</v>
      </c>
      <c r="AF16" t="str">
        <f t="shared" si="0"/>
        <v>553471</v>
      </c>
      <c r="AG16" t="str">
        <f>'[14]PA0604-GDMReport'!W17</f>
        <v>553471</v>
      </c>
      <c r="AH16">
        <f t="shared" si="1"/>
        <v>0</v>
      </c>
      <c r="AL16">
        <f t="shared" si="2"/>
        <v>1182</v>
      </c>
      <c r="AM16" s="40">
        <f t="shared" si="3"/>
        <v>0.16</v>
      </c>
      <c r="AN16" s="32">
        <f t="shared" si="4"/>
        <v>11671.15</v>
      </c>
    </row>
    <row r="17" spans="1:40" ht="12.75">
      <c r="A17" t="s">
        <v>183</v>
      </c>
      <c r="B17" t="s">
        <v>1189</v>
      </c>
      <c r="C17">
        <v>55347</v>
      </c>
      <c r="D17">
        <v>2</v>
      </c>
      <c r="F17">
        <v>8.25</v>
      </c>
      <c r="G17">
        <v>1110</v>
      </c>
      <c r="I17">
        <v>0.03</v>
      </c>
      <c r="J17">
        <v>0.145</v>
      </c>
      <c r="S17" s="32">
        <v>11006.65</v>
      </c>
      <c r="T17" t="s">
        <v>1190</v>
      </c>
      <c r="U17" t="s">
        <v>245</v>
      </c>
      <c r="V17" t="s">
        <v>469</v>
      </c>
      <c r="W17" t="s">
        <v>1191</v>
      </c>
      <c r="X17" t="s">
        <v>232</v>
      </c>
      <c r="Y17" t="s">
        <v>240</v>
      </c>
      <c r="Z17" s="53" t="str">
        <f>INDEX('[10]PA'!$X$3:$X236,MATCH(AG17,'[10]PA'!$AE$3:$AE$222,0),1)</f>
        <v>CT</v>
      </c>
      <c r="AA17" t="s">
        <v>274</v>
      </c>
      <c r="AB17" t="s">
        <v>258</v>
      </c>
      <c r="AC17" t="s">
        <v>517</v>
      </c>
      <c r="AD17">
        <v>1926</v>
      </c>
      <c r="AF17" t="str">
        <f t="shared" si="0"/>
        <v>553472</v>
      </c>
      <c r="AG17" t="str">
        <f>'[14]PA0604-GDMReport'!W18</f>
        <v>553472</v>
      </c>
      <c r="AH17">
        <f t="shared" si="1"/>
        <v>0</v>
      </c>
      <c r="AL17">
        <f t="shared" si="2"/>
        <v>1110</v>
      </c>
      <c r="AM17" s="40">
        <f t="shared" si="3"/>
        <v>0.145</v>
      </c>
      <c r="AN17" s="32">
        <f t="shared" si="4"/>
        <v>11006.65</v>
      </c>
    </row>
    <row r="18" spans="1:40" ht="12.75">
      <c r="A18" t="s">
        <v>183</v>
      </c>
      <c r="B18" t="s">
        <v>1189</v>
      </c>
      <c r="C18">
        <v>55347</v>
      </c>
      <c r="D18">
        <v>3</v>
      </c>
      <c r="F18">
        <v>7.5</v>
      </c>
      <c r="G18">
        <v>1025</v>
      </c>
      <c r="I18">
        <v>0.034</v>
      </c>
      <c r="J18">
        <v>0.149</v>
      </c>
      <c r="S18" s="32">
        <v>10146.15</v>
      </c>
      <c r="T18" t="s">
        <v>1190</v>
      </c>
      <c r="U18" t="s">
        <v>245</v>
      </c>
      <c r="V18" t="s">
        <v>469</v>
      </c>
      <c r="W18" t="s">
        <v>1191</v>
      </c>
      <c r="X18" t="s">
        <v>232</v>
      </c>
      <c r="Y18" t="s">
        <v>240</v>
      </c>
      <c r="Z18" s="53" t="str">
        <f>INDEX('[10]PA'!$X$3:$X237,MATCH(AG18,'[10]PA'!$AE$3:$AE$222,0),1)</f>
        <v>CT</v>
      </c>
      <c r="AA18" t="s">
        <v>274</v>
      </c>
      <c r="AB18" t="s">
        <v>258</v>
      </c>
      <c r="AC18" t="s">
        <v>517</v>
      </c>
      <c r="AD18">
        <v>1926</v>
      </c>
      <c r="AF18" t="str">
        <f t="shared" si="0"/>
        <v>553473</v>
      </c>
      <c r="AG18" t="str">
        <f>'[14]PA0604-GDMReport'!W19</f>
        <v>553473</v>
      </c>
      <c r="AH18">
        <f t="shared" si="1"/>
        <v>0</v>
      </c>
      <c r="AL18">
        <f t="shared" si="2"/>
        <v>1025</v>
      </c>
      <c r="AM18" s="40">
        <f t="shared" si="3"/>
        <v>0.149</v>
      </c>
      <c r="AN18" s="32">
        <f t="shared" si="4"/>
        <v>10146.15</v>
      </c>
    </row>
    <row r="19" spans="1:40" ht="12.75">
      <c r="A19" t="s">
        <v>183</v>
      </c>
      <c r="B19" t="s">
        <v>1189</v>
      </c>
      <c r="C19">
        <v>55347</v>
      </c>
      <c r="D19">
        <v>4</v>
      </c>
      <c r="F19">
        <v>8.25</v>
      </c>
      <c r="G19">
        <v>1141</v>
      </c>
      <c r="I19">
        <v>0.03</v>
      </c>
      <c r="J19">
        <v>0.159</v>
      </c>
      <c r="S19" s="32">
        <v>11417.6</v>
      </c>
      <c r="T19" t="s">
        <v>1190</v>
      </c>
      <c r="U19" t="s">
        <v>245</v>
      </c>
      <c r="V19" t="s">
        <v>469</v>
      </c>
      <c r="W19" t="s">
        <v>1191</v>
      </c>
      <c r="X19" t="s">
        <v>232</v>
      </c>
      <c r="Y19" t="s">
        <v>240</v>
      </c>
      <c r="Z19" s="53" t="str">
        <f>INDEX('[10]PA'!$X$3:$X238,MATCH(AG19,'[10]PA'!$AE$3:$AE$222,0),1)</f>
        <v>CT</v>
      </c>
      <c r="AA19" t="s">
        <v>274</v>
      </c>
      <c r="AB19" t="s">
        <v>258</v>
      </c>
      <c r="AC19" t="s">
        <v>517</v>
      </c>
      <c r="AD19">
        <v>1926</v>
      </c>
      <c r="AF19" t="str">
        <f t="shared" si="0"/>
        <v>553474</v>
      </c>
      <c r="AG19" t="str">
        <f>'[14]PA0604-GDMReport'!W20</f>
        <v>553474</v>
      </c>
      <c r="AH19">
        <f t="shared" si="1"/>
        <v>0</v>
      </c>
      <c r="AL19">
        <f t="shared" si="2"/>
        <v>1141</v>
      </c>
      <c r="AM19" s="40">
        <f t="shared" si="3"/>
        <v>0.159</v>
      </c>
      <c r="AN19" s="32">
        <f t="shared" si="4"/>
        <v>11417.6</v>
      </c>
    </row>
    <row r="20" spans="1:40" ht="12.75">
      <c r="A20" t="s">
        <v>183</v>
      </c>
      <c r="B20" t="s">
        <v>1192</v>
      </c>
      <c r="C20">
        <v>3178</v>
      </c>
      <c r="D20">
        <v>1</v>
      </c>
      <c r="F20">
        <v>24</v>
      </c>
      <c r="G20">
        <v>3483</v>
      </c>
      <c r="I20">
        <v>0.295</v>
      </c>
      <c r="J20">
        <v>4.899</v>
      </c>
      <c r="S20" s="32">
        <v>33112.4</v>
      </c>
      <c r="T20" t="s">
        <v>1190</v>
      </c>
      <c r="U20" t="s">
        <v>245</v>
      </c>
      <c r="V20" t="s">
        <v>469</v>
      </c>
      <c r="W20" t="s">
        <v>434</v>
      </c>
      <c r="X20" t="s">
        <v>232</v>
      </c>
      <c r="Y20" t="s">
        <v>287</v>
      </c>
      <c r="Z20" s="53" t="str">
        <f>INDEX('[10]PA'!$X$3:$X239,MATCH(AG20,'[10]PA'!$AE$3:$AE$222,0),1)</f>
        <v>CBL</v>
      </c>
      <c r="AA20" t="s">
        <v>356</v>
      </c>
      <c r="AC20" t="s">
        <v>375</v>
      </c>
      <c r="AD20">
        <v>2342</v>
      </c>
      <c r="AF20" t="str">
        <f t="shared" si="0"/>
        <v>31781</v>
      </c>
      <c r="AG20" t="str">
        <f>'[14]PA0604-GDMReport'!W21</f>
        <v>31781</v>
      </c>
      <c r="AH20">
        <f t="shared" si="1"/>
        <v>0</v>
      </c>
      <c r="AI20">
        <v>0</v>
      </c>
      <c r="AJ20">
        <v>0.006</v>
      </c>
      <c r="AK20">
        <v>357.282</v>
      </c>
      <c r="AL20">
        <f t="shared" si="2"/>
        <v>3483</v>
      </c>
      <c r="AM20" s="40">
        <f t="shared" si="3"/>
        <v>4.893</v>
      </c>
      <c r="AN20" s="32">
        <f t="shared" si="4"/>
        <v>32755.118000000002</v>
      </c>
    </row>
    <row r="21" spans="1:40" ht="12.75">
      <c r="A21" t="s">
        <v>183</v>
      </c>
      <c r="B21" t="s">
        <v>1192</v>
      </c>
      <c r="C21">
        <v>3178</v>
      </c>
      <c r="D21">
        <v>2</v>
      </c>
      <c r="F21">
        <v>24</v>
      </c>
      <c r="G21">
        <v>3495</v>
      </c>
      <c r="I21">
        <v>0.3</v>
      </c>
      <c r="J21">
        <v>4.979</v>
      </c>
      <c r="S21" s="32">
        <v>32811.5</v>
      </c>
      <c r="T21" t="s">
        <v>1190</v>
      </c>
      <c r="U21" t="s">
        <v>245</v>
      </c>
      <c r="V21" t="s">
        <v>469</v>
      </c>
      <c r="W21" t="s">
        <v>434</v>
      </c>
      <c r="X21" t="s">
        <v>232</v>
      </c>
      <c r="Y21" t="s">
        <v>287</v>
      </c>
      <c r="Z21" s="53" t="str">
        <f>INDEX('[10]PA'!$X$3:$X240,MATCH(AG21,'[10]PA'!$AE$3:$AE$222,0),1)</f>
        <v>CB</v>
      </c>
      <c r="AA21" t="s">
        <v>356</v>
      </c>
      <c r="AC21" t="s">
        <v>375</v>
      </c>
      <c r="AD21">
        <v>2342</v>
      </c>
      <c r="AF21" t="str">
        <f t="shared" si="0"/>
        <v>31782</v>
      </c>
      <c r="AG21" t="str">
        <f>'[14]PA0604-GDMReport'!W22</f>
        <v>31782</v>
      </c>
      <c r="AH21">
        <f t="shared" si="1"/>
        <v>0</v>
      </c>
      <c r="AI21">
        <v>3554</v>
      </c>
      <c r="AJ21">
        <v>4.714</v>
      </c>
      <c r="AK21">
        <v>32453.6</v>
      </c>
      <c r="AL21">
        <f t="shared" si="2"/>
        <v>-59</v>
      </c>
      <c r="AM21" s="40">
        <f t="shared" si="3"/>
        <v>0.2649999999999997</v>
      </c>
      <c r="AN21" s="32">
        <f t="shared" si="4"/>
        <v>357.90000000000146</v>
      </c>
    </row>
    <row r="22" spans="1:40" ht="12.75">
      <c r="A22" t="s">
        <v>183</v>
      </c>
      <c r="B22" t="s">
        <v>1193</v>
      </c>
      <c r="C22">
        <v>55690</v>
      </c>
      <c r="D22">
        <v>1</v>
      </c>
      <c r="F22">
        <v>17.5</v>
      </c>
      <c r="G22">
        <v>1710</v>
      </c>
      <c r="I22">
        <v>0.069</v>
      </c>
      <c r="J22">
        <v>0.659</v>
      </c>
      <c r="S22" s="32">
        <v>22418.7</v>
      </c>
      <c r="T22" t="s">
        <v>1194</v>
      </c>
      <c r="U22" t="s">
        <v>245</v>
      </c>
      <c r="V22" t="s">
        <v>469</v>
      </c>
      <c r="W22" t="s">
        <v>1195</v>
      </c>
      <c r="X22" t="s">
        <v>232</v>
      </c>
      <c r="Y22" t="s">
        <v>251</v>
      </c>
      <c r="Z22" s="53" t="str">
        <f>INDEX('[10]PA'!$X$3:$X242,MATCH(AG22,'[10]PA'!$AE$3:$AE$222,0),1)</f>
        <v>CC</v>
      </c>
      <c r="AA22" t="s">
        <v>274</v>
      </c>
      <c r="AB22" t="s">
        <v>258</v>
      </c>
      <c r="AC22" t="s">
        <v>363</v>
      </c>
      <c r="AD22">
        <v>1574</v>
      </c>
      <c r="AF22" t="str">
        <f t="shared" si="0"/>
        <v>556901</v>
      </c>
      <c r="AG22" t="str">
        <f>'[14]PA0604-GDMReport'!W24</f>
        <v>556901</v>
      </c>
      <c r="AH22">
        <f t="shared" si="1"/>
        <v>0</v>
      </c>
      <c r="AL22">
        <f t="shared" si="2"/>
        <v>1710</v>
      </c>
      <c r="AM22" s="40">
        <f t="shared" si="3"/>
        <v>0.659</v>
      </c>
      <c r="AN22" s="32">
        <f t="shared" si="4"/>
        <v>22418.7</v>
      </c>
    </row>
    <row r="23" spans="1:40" ht="12.75">
      <c r="A23" t="s">
        <v>183</v>
      </c>
      <c r="B23" t="s">
        <v>1193</v>
      </c>
      <c r="C23">
        <v>55690</v>
      </c>
      <c r="D23">
        <v>2</v>
      </c>
      <c r="F23">
        <v>17.25</v>
      </c>
      <c r="G23">
        <v>1687</v>
      </c>
      <c r="I23">
        <v>0.05</v>
      </c>
      <c r="J23">
        <v>0.564</v>
      </c>
      <c r="S23" s="32">
        <v>22328.725</v>
      </c>
      <c r="T23" t="s">
        <v>1194</v>
      </c>
      <c r="U23" t="s">
        <v>245</v>
      </c>
      <c r="V23" t="s">
        <v>469</v>
      </c>
      <c r="W23" t="s">
        <v>1195</v>
      </c>
      <c r="X23" t="s">
        <v>232</v>
      </c>
      <c r="Y23" t="s">
        <v>251</v>
      </c>
      <c r="Z23" s="53" t="str">
        <f>INDEX('[10]PA'!$X$3:$X243,MATCH(AG23,'[10]PA'!$AE$3:$AE$222,0),1)</f>
        <v>CC</v>
      </c>
      <c r="AA23" t="s">
        <v>274</v>
      </c>
      <c r="AB23" t="s">
        <v>258</v>
      </c>
      <c r="AC23" t="s">
        <v>363</v>
      </c>
      <c r="AD23">
        <v>1574</v>
      </c>
      <c r="AF23" t="str">
        <f t="shared" si="0"/>
        <v>556902</v>
      </c>
      <c r="AG23" t="str">
        <f>'[14]PA0604-GDMReport'!W25</f>
        <v>556902</v>
      </c>
      <c r="AH23">
        <f t="shared" si="1"/>
        <v>0</v>
      </c>
      <c r="AL23">
        <f t="shared" si="2"/>
        <v>1687</v>
      </c>
      <c r="AM23" s="40">
        <f t="shared" si="3"/>
        <v>0.564</v>
      </c>
      <c r="AN23" s="32">
        <f t="shared" si="4"/>
        <v>22328.725</v>
      </c>
    </row>
    <row r="24" spans="1:40" ht="12.75">
      <c r="A24" t="s">
        <v>183</v>
      </c>
      <c r="B24" t="s">
        <v>1193</v>
      </c>
      <c r="C24">
        <v>55690</v>
      </c>
      <c r="D24">
        <v>3</v>
      </c>
      <c r="F24">
        <v>17.25</v>
      </c>
      <c r="G24">
        <v>1684</v>
      </c>
      <c r="I24">
        <v>0.057</v>
      </c>
      <c r="J24">
        <v>0.632</v>
      </c>
      <c r="S24" s="32">
        <v>22207.775</v>
      </c>
      <c r="T24" t="s">
        <v>1194</v>
      </c>
      <c r="U24" t="s">
        <v>245</v>
      </c>
      <c r="V24" t="s">
        <v>469</v>
      </c>
      <c r="W24" t="s">
        <v>1195</v>
      </c>
      <c r="X24" t="s">
        <v>232</v>
      </c>
      <c r="Y24" t="s">
        <v>251</v>
      </c>
      <c r="Z24" s="53" t="s">
        <v>749</v>
      </c>
      <c r="AA24" t="s">
        <v>274</v>
      </c>
      <c r="AB24" t="s">
        <v>258</v>
      </c>
      <c r="AC24" t="s">
        <v>363</v>
      </c>
      <c r="AD24">
        <v>1574</v>
      </c>
      <c r="AF24" t="str">
        <f t="shared" si="0"/>
        <v>556903</v>
      </c>
      <c r="AG24" t="str">
        <f>'[14]PA0604-GDMReport'!W26</f>
        <v>556903</v>
      </c>
      <c r="AH24">
        <f t="shared" si="1"/>
        <v>0</v>
      </c>
      <c r="AL24">
        <f t="shared" si="2"/>
        <v>1684</v>
      </c>
      <c r="AM24" s="40">
        <f t="shared" si="3"/>
        <v>0.632</v>
      </c>
      <c r="AN24" s="32">
        <f t="shared" si="4"/>
        <v>22207.775</v>
      </c>
    </row>
    <row r="25" spans="1:40" ht="12.75">
      <c r="A25" t="s">
        <v>183</v>
      </c>
      <c r="B25" t="s">
        <v>1193</v>
      </c>
      <c r="C25">
        <v>55690</v>
      </c>
      <c r="D25">
        <v>5</v>
      </c>
      <c r="F25">
        <v>14.75</v>
      </c>
      <c r="G25">
        <v>1365</v>
      </c>
      <c r="I25">
        <v>0.053</v>
      </c>
      <c r="J25">
        <v>0.486</v>
      </c>
      <c r="S25" s="32">
        <v>18247.875</v>
      </c>
      <c r="T25" t="s">
        <v>1194</v>
      </c>
      <c r="U25" t="s">
        <v>245</v>
      </c>
      <c r="V25" t="s">
        <v>469</v>
      </c>
      <c r="W25" t="s">
        <v>1195</v>
      </c>
      <c r="X25" t="s">
        <v>232</v>
      </c>
      <c r="Y25" t="s">
        <v>251</v>
      </c>
      <c r="Z25" s="53" t="s">
        <v>749</v>
      </c>
      <c r="AA25" t="s">
        <v>274</v>
      </c>
      <c r="AB25" t="s">
        <v>258</v>
      </c>
      <c r="AC25" t="s">
        <v>363</v>
      </c>
      <c r="AD25">
        <v>1574</v>
      </c>
      <c r="AF25" t="str">
        <f t="shared" si="0"/>
        <v>556905</v>
      </c>
      <c r="AG25" t="str">
        <f>'[14]PA0604-GDMReport'!W27</f>
        <v>556905</v>
      </c>
      <c r="AH25">
        <f t="shared" si="1"/>
        <v>0</v>
      </c>
      <c r="AL25">
        <f t="shared" si="2"/>
        <v>1365</v>
      </c>
      <c r="AM25" s="40">
        <f t="shared" si="3"/>
        <v>0.486</v>
      </c>
      <c r="AN25" s="32">
        <f t="shared" si="4"/>
        <v>18247.875</v>
      </c>
    </row>
    <row r="26" spans="1:40" ht="12.75">
      <c r="A26" t="s">
        <v>183</v>
      </c>
      <c r="B26" t="s">
        <v>1193</v>
      </c>
      <c r="C26">
        <v>55690</v>
      </c>
      <c r="D26">
        <v>6</v>
      </c>
      <c r="F26">
        <v>15</v>
      </c>
      <c r="G26">
        <v>1367</v>
      </c>
      <c r="I26">
        <v>0.059</v>
      </c>
      <c r="J26">
        <v>0.537</v>
      </c>
      <c r="S26" s="32">
        <v>18112.1</v>
      </c>
      <c r="T26" t="s">
        <v>1194</v>
      </c>
      <c r="U26" t="s">
        <v>245</v>
      </c>
      <c r="V26" t="s">
        <v>469</v>
      </c>
      <c r="W26" t="s">
        <v>1195</v>
      </c>
      <c r="X26" t="s">
        <v>232</v>
      </c>
      <c r="Y26" t="s">
        <v>251</v>
      </c>
      <c r="Z26" s="53" t="s">
        <v>749</v>
      </c>
      <c r="AA26" t="s">
        <v>274</v>
      </c>
      <c r="AB26" t="s">
        <v>258</v>
      </c>
      <c r="AC26" t="s">
        <v>363</v>
      </c>
      <c r="AD26">
        <v>1574</v>
      </c>
      <c r="AF26" t="str">
        <f t="shared" si="0"/>
        <v>556906</v>
      </c>
      <c r="AG26" t="str">
        <f>'[14]PA0604-GDMReport'!W28</f>
        <v>556906</v>
      </c>
      <c r="AH26">
        <f t="shared" si="1"/>
        <v>0</v>
      </c>
      <c r="AL26">
        <f t="shared" si="2"/>
        <v>1367</v>
      </c>
      <c r="AM26" s="40">
        <f t="shared" si="3"/>
        <v>0.537</v>
      </c>
      <c r="AN26" s="32">
        <f t="shared" si="4"/>
        <v>18112.1</v>
      </c>
    </row>
    <row r="27" spans="1:40" ht="12.75">
      <c r="A27" t="s">
        <v>183</v>
      </c>
      <c r="B27" t="s">
        <v>1193</v>
      </c>
      <c r="C27">
        <v>55690</v>
      </c>
      <c r="D27">
        <v>7</v>
      </c>
      <c r="F27">
        <v>12.25</v>
      </c>
      <c r="G27">
        <v>1102</v>
      </c>
      <c r="I27">
        <v>0.023</v>
      </c>
      <c r="J27">
        <v>0.145</v>
      </c>
      <c r="S27" s="32">
        <v>14771.45</v>
      </c>
      <c r="T27" t="s">
        <v>1194</v>
      </c>
      <c r="U27" t="s">
        <v>245</v>
      </c>
      <c r="V27" t="s">
        <v>469</v>
      </c>
      <c r="W27" t="s">
        <v>1195</v>
      </c>
      <c r="X27" t="s">
        <v>232</v>
      </c>
      <c r="Y27" t="s">
        <v>251</v>
      </c>
      <c r="Z27" s="53" t="s">
        <v>749</v>
      </c>
      <c r="AA27" t="s">
        <v>274</v>
      </c>
      <c r="AB27" t="s">
        <v>258</v>
      </c>
      <c r="AC27" t="s">
        <v>363</v>
      </c>
      <c r="AD27">
        <v>1574</v>
      </c>
      <c r="AF27" t="str">
        <f t="shared" si="0"/>
        <v>556907</v>
      </c>
      <c r="AG27" t="str">
        <f>'[14]PA0604-GDMReport'!W29</f>
        <v>556907</v>
      </c>
      <c r="AH27">
        <f t="shared" si="1"/>
        <v>0</v>
      </c>
      <c r="AL27">
        <f t="shared" si="2"/>
        <v>1102</v>
      </c>
      <c r="AM27" s="40">
        <f t="shared" si="3"/>
        <v>0.145</v>
      </c>
      <c r="AN27" s="32">
        <f t="shared" si="4"/>
        <v>14771.45</v>
      </c>
    </row>
    <row r="28" spans="1:40" ht="12.75">
      <c r="A28" t="s">
        <v>183</v>
      </c>
      <c r="B28" t="s">
        <v>1196</v>
      </c>
      <c r="C28">
        <v>6094</v>
      </c>
      <c r="D28">
        <v>1</v>
      </c>
      <c r="E28" t="s">
        <v>1197</v>
      </c>
      <c r="F28">
        <v>24</v>
      </c>
      <c r="G28">
        <v>20415</v>
      </c>
      <c r="I28">
        <v>0.092</v>
      </c>
      <c r="J28">
        <v>8.021</v>
      </c>
      <c r="S28" s="32">
        <v>173301.7</v>
      </c>
      <c r="T28" t="s">
        <v>1174</v>
      </c>
      <c r="U28" t="s">
        <v>245</v>
      </c>
      <c r="V28" t="s">
        <v>469</v>
      </c>
      <c r="W28" t="s">
        <v>1198</v>
      </c>
      <c r="X28" t="s">
        <v>232</v>
      </c>
      <c r="Y28" t="s">
        <v>287</v>
      </c>
      <c r="Z28" s="53" t="str">
        <f>INDEX('[10]PA'!$X$3:$X248,MATCH(AG28,'[10]PA'!$AE$3:$AE$222,0),1)</f>
        <v>CB</v>
      </c>
      <c r="AA28" t="s">
        <v>356</v>
      </c>
      <c r="AC28" t="s">
        <v>391</v>
      </c>
      <c r="AD28">
        <v>7914</v>
      </c>
      <c r="AF28" t="str">
        <f t="shared" si="0"/>
        <v>60941</v>
      </c>
      <c r="AG28" t="str">
        <f>'[14]PA0604-GDMReport'!W30</f>
        <v>60941</v>
      </c>
      <c r="AH28">
        <f t="shared" si="1"/>
        <v>0</v>
      </c>
      <c r="AI28">
        <v>20489</v>
      </c>
      <c r="AJ28">
        <v>4.812</v>
      </c>
      <c r="AK28">
        <v>167986.1</v>
      </c>
      <c r="AL28">
        <f t="shared" si="2"/>
        <v>-74</v>
      </c>
      <c r="AM28" s="40">
        <f t="shared" si="3"/>
        <v>3.2090000000000005</v>
      </c>
      <c r="AN28" s="32">
        <f t="shared" si="4"/>
        <v>5315.600000000006</v>
      </c>
    </row>
    <row r="29" spans="1:40" ht="12.75">
      <c r="A29" t="s">
        <v>183</v>
      </c>
      <c r="B29" t="s">
        <v>1196</v>
      </c>
      <c r="C29">
        <v>6094</v>
      </c>
      <c r="D29">
        <v>2</v>
      </c>
      <c r="E29" t="s">
        <v>1199</v>
      </c>
      <c r="F29">
        <v>24</v>
      </c>
      <c r="G29">
        <v>20387</v>
      </c>
      <c r="I29">
        <v>0.083</v>
      </c>
      <c r="J29">
        <v>7.694</v>
      </c>
      <c r="S29" s="32">
        <v>185683.2</v>
      </c>
      <c r="T29" t="s">
        <v>1174</v>
      </c>
      <c r="U29" t="s">
        <v>245</v>
      </c>
      <c r="V29" t="s">
        <v>469</v>
      </c>
      <c r="W29" t="s">
        <v>1200</v>
      </c>
      <c r="X29" t="s">
        <v>232</v>
      </c>
      <c r="Y29" t="s">
        <v>287</v>
      </c>
      <c r="Z29" s="53" t="str">
        <f>INDEX('[10]PA'!$X$3:$X249,MATCH(AG29,'[10]PA'!$AE$3:$AE$222,0),1)</f>
        <v>CB</v>
      </c>
      <c r="AA29" t="s">
        <v>356</v>
      </c>
      <c r="AC29" t="s">
        <v>1201</v>
      </c>
      <c r="AD29">
        <v>7914</v>
      </c>
      <c r="AF29" t="str">
        <f t="shared" si="0"/>
        <v>60942</v>
      </c>
      <c r="AG29" t="str">
        <f>'[14]PA0604-GDMReport'!W31</f>
        <v>60942</v>
      </c>
      <c r="AH29">
        <f t="shared" si="1"/>
        <v>0</v>
      </c>
      <c r="AI29">
        <v>19344</v>
      </c>
      <c r="AJ29">
        <v>5.535</v>
      </c>
      <c r="AK29">
        <v>158672.9</v>
      </c>
      <c r="AL29">
        <f t="shared" si="2"/>
        <v>1043</v>
      </c>
      <c r="AM29" s="40">
        <f t="shared" si="3"/>
        <v>2.159</v>
      </c>
      <c r="AN29" s="32">
        <f t="shared" si="4"/>
        <v>27010.300000000017</v>
      </c>
    </row>
    <row r="30" spans="1:40" ht="12.75">
      <c r="A30" t="s">
        <v>183</v>
      </c>
      <c r="B30" t="s">
        <v>1196</v>
      </c>
      <c r="C30">
        <v>6094</v>
      </c>
      <c r="D30">
        <v>3</v>
      </c>
      <c r="E30" t="s">
        <v>1202</v>
      </c>
      <c r="F30">
        <v>24</v>
      </c>
      <c r="G30">
        <v>20827</v>
      </c>
      <c r="I30">
        <v>0.091</v>
      </c>
      <c r="J30">
        <v>7.892</v>
      </c>
      <c r="S30" s="32">
        <v>173325.2</v>
      </c>
      <c r="T30" t="s">
        <v>1174</v>
      </c>
      <c r="U30" t="s">
        <v>245</v>
      </c>
      <c r="V30" t="s">
        <v>469</v>
      </c>
      <c r="W30" t="s">
        <v>1200</v>
      </c>
      <c r="X30" t="s">
        <v>232</v>
      </c>
      <c r="Y30" t="s">
        <v>287</v>
      </c>
      <c r="Z30" s="53" t="str">
        <f>INDEX('[10]PA'!$X$3:$X250,MATCH(AG30,'[10]PA'!$AE$3:$AE$222,0),1)</f>
        <v>CB</v>
      </c>
      <c r="AA30" t="s">
        <v>356</v>
      </c>
      <c r="AC30" t="s">
        <v>391</v>
      </c>
      <c r="AD30">
        <v>7914</v>
      </c>
      <c r="AF30" t="str">
        <f t="shared" si="0"/>
        <v>60943</v>
      </c>
      <c r="AG30" t="str">
        <f>'[14]PA0604-GDMReport'!W32</f>
        <v>60943</v>
      </c>
      <c r="AH30">
        <f t="shared" si="1"/>
        <v>0</v>
      </c>
      <c r="AI30">
        <v>20716</v>
      </c>
      <c r="AJ30">
        <v>4.773</v>
      </c>
      <c r="AK30">
        <v>173142.3</v>
      </c>
      <c r="AL30">
        <f t="shared" si="2"/>
        <v>111</v>
      </c>
      <c r="AM30" s="40">
        <f t="shared" si="3"/>
        <v>3.1190000000000007</v>
      </c>
      <c r="AN30" s="32">
        <f t="shared" si="4"/>
        <v>182.90000000002328</v>
      </c>
    </row>
    <row r="31" spans="1:40" ht="12.75">
      <c r="A31" t="s">
        <v>183</v>
      </c>
      <c r="B31" t="s">
        <v>1203</v>
      </c>
      <c r="C31">
        <v>3140</v>
      </c>
      <c r="D31">
        <v>1</v>
      </c>
      <c r="E31" t="s">
        <v>1204</v>
      </c>
      <c r="F31">
        <v>24</v>
      </c>
      <c r="G31">
        <v>7982</v>
      </c>
      <c r="I31">
        <v>0.262</v>
      </c>
      <c r="J31">
        <v>7.833</v>
      </c>
      <c r="S31" s="32">
        <v>59899.5</v>
      </c>
      <c r="T31" t="s">
        <v>1205</v>
      </c>
      <c r="U31" t="s">
        <v>245</v>
      </c>
      <c r="V31" t="s">
        <v>469</v>
      </c>
      <c r="W31" t="s">
        <v>1206</v>
      </c>
      <c r="X31" t="s">
        <v>232</v>
      </c>
      <c r="Y31" t="s">
        <v>261</v>
      </c>
      <c r="Z31" s="53" t="str">
        <f>INDEX('[10]PA'!$X$3:$X251,MATCH(AG31,'[10]PA'!$AE$3:$AE$222,0),1)</f>
        <v>CB</v>
      </c>
      <c r="AA31" t="s">
        <v>356</v>
      </c>
      <c r="AB31" t="s">
        <v>271</v>
      </c>
      <c r="AC31" t="s">
        <v>417</v>
      </c>
      <c r="AD31">
        <v>2914</v>
      </c>
      <c r="AF31" t="str">
        <f t="shared" si="0"/>
        <v>31401</v>
      </c>
      <c r="AG31" t="str">
        <f>'[14]PA0604-GDMReport'!W33</f>
        <v>31401</v>
      </c>
      <c r="AH31">
        <f t="shared" si="1"/>
        <v>0</v>
      </c>
      <c r="AI31">
        <v>6018</v>
      </c>
      <c r="AJ31">
        <v>7.026</v>
      </c>
      <c r="AK31">
        <v>47010.6</v>
      </c>
      <c r="AL31">
        <f t="shared" si="2"/>
        <v>1964</v>
      </c>
      <c r="AM31" s="40">
        <f t="shared" si="3"/>
        <v>0.8070000000000004</v>
      </c>
      <c r="AN31" s="32">
        <f t="shared" si="4"/>
        <v>12888.900000000001</v>
      </c>
    </row>
    <row r="32" spans="1:40" ht="12.75">
      <c r="A32" t="s">
        <v>183</v>
      </c>
      <c r="B32" t="s">
        <v>1203</v>
      </c>
      <c r="C32">
        <v>3140</v>
      </c>
      <c r="D32">
        <v>2</v>
      </c>
      <c r="E32" t="s">
        <v>1204</v>
      </c>
      <c r="F32">
        <v>24</v>
      </c>
      <c r="G32">
        <v>8887</v>
      </c>
      <c r="I32">
        <v>0.262</v>
      </c>
      <c r="J32">
        <v>8.721</v>
      </c>
      <c r="S32" s="32">
        <v>66695.4</v>
      </c>
      <c r="T32" t="s">
        <v>1205</v>
      </c>
      <c r="U32" t="s">
        <v>245</v>
      </c>
      <c r="V32" t="s">
        <v>469</v>
      </c>
      <c r="W32" t="s">
        <v>1206</v>
      </c>
      <c r="X32" t="s">
        <v>232</v>
      </c>
      <c r="Y32" t="s">
        <v>261</v>
      </c>
      <c r="Z32" s="53" t="str">
        <f>INDEX('[10]PA'!$X$3:$X252,MATCH(AG32,'[10]PA'!$AE$3:$AE$222,0),1)</f>
        <v>CB</v>
      </c>
      <c r="AA32" t="s">
        <v>356</v>
      </c>
      <c r="AB32" t="s">
        <v>271</v>
      </c>
      <c r="AC32" t="s">
        <v>417</v>
      </c>
      <c r="AD32">
        <v>3507</v>
      </c>
      <c r="AF32" t="str">
        <f t="shared" si="0"/>
        <v>31402</v>
      </c>
      <c r="AG32" t="str">
        <f>'[14]PA0604-GDMReport'!W34</f>
        <v>31402</v>
      </c>
      <c r="AH32">
        <f t="shared" si="1"/>
        <v>0</v>
      </c>
      <c r="AI32">
        <v>7274</v>
      </c>
      <c r="AJ32">
        <v>8.544</v>
      </c>
      <c r="AK32">
        <v>56620.9</v>
      </c>
      <c r="AL32">
        <f t="shared" si="2"/>
        <v>1613</v>
      </c>
      <c r="AM32" s="40">
        <f t="shared" si="3"/>
        <v>0.1769999999999996</v>
      </c>
      <c r="AN32" s="32">
        <f t="shared" si="4"/>
        <v>10074.499999999993</v>
      </c>
    </row>
    <row r="33" spans="1:40" ht="12.75">
      <c r="A33" t="s">
        <v>183</v>
      </c>
      <c r="B33" t="s">
        <v>1203</v>
      </c>
      <c r="C33">
        <v>3140</v>
      </c>
      <c r="D33">
        <v>3</v>
      </c>
      <c r="F33">
        <v>24</v>
      </c>
      <c r="G33">
        <v>18429</v>
      </c>
      <c r="I33">
        <v>0.24</v>
      </c>
      <c r="J33">
        <v>18.881</v>
      </c>
      <c r="S33" s="32">
        <v>157539.3</v>
      </c>
      <c r="T33" t="s">
        <v>1205</v>
      </c>
      <c r="U33" t="s">
        <v>245</v>
      </c>
      <c r="V33" t="s">
        <v>469</v>
      </c>
      <c r="W33" t="s">
        <v>1206</v>
      </c>
      <c r="X33" t="s">
        <v>232</v>
      </c>
      <c r="Y33" t="s">
        <v>261</v>
      </c>
      <c r="Z33" s="53" t="str">
        <f>INDEX('[10]PA'!$X$3:$X253,MATCH(AG33,'[10]PA'!$AE$3:$AE$222,0),1)</f>
        <v>CB</v>
      </c>
      <c r="AA33" t="s">
        <v>356</v>
      </c>
      <c r="AB33" t="s">
        <v>271</v>
      </c>
      <c r="AC33" t="s">
        <v>417</v>
      </c>
      <c r="AD33">
        <v>7430</v>
      </c>
      <c r="AF33" t="str">
        <f t="shared" si="0"/>
        <v>31403</v>
      </c>
      <c r="AG33" t="str">
        <f>'[14]PA0604-GDMReport'!W35</f>
        <v>31403</v>
      </c>
      <c r="AH33">
        <f t="shared" si="1"/>
        <v>0</v>
      </c>
      <c r="AI33">
        <v>14716</v>
      </c>
      <c r="AJ33">
        <v>15.471</v>
      </c>
      <c r="AK33">
        <v>130378.6</v>
      </c>
      <c r="AL33">
        <f t="shared" si="2"/>
        <v>3713</v>
      </c>
      <c r="AM33" s="40">
        <f t="shared" si="3"/>
        <v>3.41</v>
      </c>
      <c r="AN33" s="32">
        <f t="shared" si="4"/>
        <v>27160.699999999983</v>
      </c>
    </row>
    <row r="34" spans="1:40" ht="12.75">
      <c r="A34" t="s">
        <v>183</v>
      </c>
      <c r="B34" t="s">
        <v>1207</v>
      </c>
      <c r="C34">
        <v>3096</v>
      </c>
      <c r="D34" t="s">
        <v>1208</v>
      </c>
      <c r="F34">
        <v>0</v>
      </c>
      <c r="S34" s="32"/>
      <c r="T34" t="s">
        <v>1185</v>
      </c>
      <c r="U34" t="s">
        <v>245</v>
      </c>
      <c r="V34" t="s">
        <v>469</v>
      </c>
      <c r="W34" t="s">
        <v>1209</v>
      </c>
      <c r="X34" t="s">
        <v>232</v>
      </c>
      <c r="Y34" t="s">
        <v>251</v>
      </c>
      <c r="Z34" s="53" t="str">
        <f>INDEX('[10]PA'!$X$3:$X254,MATCH(AG34,'[10]PA'!$AE$3:$AE$222,0),1)</f>
        <v>CC</v>
      </c>
      <c r="AA34" t="s">
        <v>274</v>
      </c>
      <c r="AB34" t="s">
        <v>700</v>
      </c>
      <c r="AC34" t="s">
        <v>755</v>
      </c>
      <c r="AD34">
        <v>918</v>
      </c>
      <c r="AF34" t="str">
        <f t="shared" si="0"/>
        <v>30962A</v>
      </c>
      <c r="AG34" t="str">
        <f>'[14]PA0604-GDMReport'!W36</f>
        <v>30962A</v>
      </c>
      <c r="AH34">
        <f t="shared" si="1"/>
        <v>0</v>
      </c>
      <c r="AL34">
        <f t="shared" si="2"/>
        <v>0</v>
      </c>
      <c r="AM34" s="40">
        <f t="shared" si="3"/>
        <v>0</v>
      </c>
      <c r="AN34" s="32">
        <f t="shared" si="4"/>
        <v>0</v>
      </c>
    </row>
    <row r="35" spans="1:40" ht="12.75">
      <c r="A35" t="s">
        <v>183</v>
      </c>
      <c r="B35" t="s">
        <v>1207</v>
      </c>
      <c r="C35">
        <v>3096</v>
      </c>
      <c r="D35" t="s">
        <v>1210</v>
      </c>
      <c r="F35">
        <v>10.5</v>
      </c>
      <c r="G35">
        <v>332</v>
      </c>
      <c r="I35">
        <v>0.019</v>
      </c>
      <c r="J35">
        <v>0.048</v>
      </c>
      <c r="S35" s="32">
        <v>5508.24</v>
      </c>
      <c r="T35" t="s">
        <v>1185</v>
      </c>
      <c r="U35" t="s">
        <v>245</v>
      </c>
      <c r="V35" t="s">
        <v>469</v>
      </c>
      <c r="W35" t="s">
        <v>1209</v>
      </c>
      <c r="X35" t="s">
        <v>232</v>
      </c>
      <c r="Y35" t="s">
        <v>251</v>
      </c>
      <c r="Z35" s="53" t="str">
        <f>INDEX('[10]PA'!$X$3:$X255,MATCH(AG35,'[10]PA'!$AE$3:$AE$222,0),1)</f>
        <v>CC</v>
      </c>
      <c r="AA35" t="s">
        <v>274</v>
      </c>
      <c r="AC35" t="s">
        <v>755</v>
      </c>
      <c r="AD35">
        <v>918</v>
      </c>
      <c r="AF35" t="str">
        <f aca="true" t="shared" si="5" ref="AF35:AF66">C35&amp;D35</f>
        <v>30962B</v>
      </c>
      <c r="AG35" t="str">
        <f>'[14]PA0604-GDMReport'!W37</f>
        <v>30962B</v>
      </c>
      <c r="AH35">
        <f aca="true" t="shared" si="6" ref="AH35:AH66">IF(AF35=AG35,)</f>
        <v>0</v>
      </c>
      <c r="AL35">
        <f aca="true" t="shared" si="7" ref="AL35:AL66">G35-AI35</f>
        <v>332</v>
      </c>
      <c r="AM35" s="40">
        <f aca="true" t="shared" si="8" ref="AM35:AM66">J35-AJ35</f>
        <v>0.048</v>
      </c>
      <c r="AN35" s="32">
        <f aca="true" t="shared" si="9" ref="AN35:AN66">S35-AK35</f>
        <v>5508.24</v>
      </c>
    </row>
    <row r="36" spans="1:40" ht="12.75">
      <c r="A36" t="s">
        <v>183</v>
      </c>
      <c r="B36" t="s">
        <v>1207</v>
      </c>
      <c r="C36">
        <v>3096</v>
      </c>
      <c r="D36">
        <v>3</v>
      </c>
      <c r="F36">
        <v>8.5</v>
      </c>
      <c r="G36">
        <v>330</v>
      </c>
      <c r="I36">
        <v>0.023</v>
      </c>
      <c r="J36">
        <v>0.035</v>
      </c>
      <c r="S36" s="32">
        <v>3569.35</v>
      </c>
      <c r="T36" t="s">
        <v>1185</v>
      </c>
      <c r="U36" t="s">
        <v>245</v>
      </c>
      <c r="V36" t="s">
        <v>469</v>
      </c>
      <c r="W36" t="s">
        <v>1209</v>
      </c>
      <c r="X36" t="s">
        <v>232</v>
      </c>
      <c r="Y36" t="s">
        <v>251</v>
      </c>
      <c r="Z36" s="53" t="str">
        <f>INDEX('[10]PA'!$X$3:$X256,MATCH(AG36,'[10]PA'!$AE$3:$AE$222,0),1)</f>
        <v>CC</v>
      </c>
      <c r="AA36" t="s">
        <v>274</v>
      </c>
      <c r="AB36" t="s">
        <v>700</v>
      </c>
      <c r="AC36" t="s">
        <v>755</v>
      </c>
      <c r="AD36">
        <v>918</v>
      </c>
      <c r="AF36" t="str">
        <f t="shared" si="5"/>
        <v>30963</v>
      </c>
      <c r="AG36" t="str">
        <f>'[14]PA0604-GDMReport'!W38</f>
        <v>30963</v>
      </c>
      <c r="AH36">
        <f t="shared" si="6"/>
        <v>0</v>
      </c>
      <c r="AL36">
        <f t="shared" si="7"/>
        <v>330</v>
      </c>
      <c r="AM36" s="40">
        <f t="shared" si="8"/>
        <v>0.035</v>
      </c>
      <c r="AN36" s="32">
        <f t="shared" si="9"/>
        <v>3569.35</v>
      </c>
    </row>
    <row r="37" spans="1:40" ht="12.75">
      <c r="A37" t="s">
        <v>183</v>
      </c>
      <c r="B37" t="s">
        <v>1211</v>
      </c>
      <c r="C37">
        <v>10641</v>
      </c>
      <c r="D37">
        <v>1</v>
      </c>
      <c r="F37">
        <v>24</v>
      </c>
      <c r="H37">
        <v>9480</v>
      </c>
      <c r="I37">
        <v>0.092</v>
      </c>
      <c r="J37">
        <v>0.593</v>
      </c>
      <c r="S37" s="32">
        <v>12856.8</v>
      </c>
      <c r="T37" t="s">
        <v>1212</v>
      </c>
      <c r="U37" t="s">
        <v>230</v>
      </c>
      <c r="V37" t="s">
        <v>469</v>
      </c>
      <c r="W37" t="s">
        <v>1213</v>
      </c>
      <c r="X37" t="s">
        <v>232</v>
      </c>
      <c r="Y37" t="s">
        <v>233</v>
      </c>
      <c r="Z37" s="53" t="str">
        <f>INDEX('[10]PA'!$X$3:$X257,MATCH(AG37,'[10]PA'!$AE$3:$AE$222,0),1)</f>
        <v>CB</v>
      </c>
      <c r="AA37" t="s">
        <v>1214</v>
      </c>
      <c r="AC37" t="s">
        <v>301</v>
      </c>
      <c r="AD37">
        <v>680</v>
      </c>
      <c r="AF37" t="str">
        <f t="shared" si="5"/>
        <v>106411</v>
      </c>
      <c r="AG37" t="str">
        <f>'[14]PA0604-GDMReport'!W39</f>
        <v>106411</v>
      </c>
      <c r="AH37">
        <f t="shared" si="6"/>
        <v>0</v>
      </c>
      <c r="AJ37">
        <v>0.646</v>
      </c>
      <c r="AK37">
        <v>14785.2</v>
      </c>
      <c r="AL37">
        <f t="shared" si="7"/>
        <v>0</v>
      </c>
      <c r="AM37" s="40">
        <f t="shared" si="8"/>
        <v>-0.05300000000000005</v>
      </c>
      <c r="AN37" s="32">
        <f t="shared" si="9"/>
        <v>-1928.4000000000015</v>
      </c>
    </row>
    <row r="38" spans="1:40" ht="12.75">
      <c r="A38" t="s">
        <v>183</v>
      </c>
      <c r="B38" t="s">
        <v>1211</v>
      </c>
      <c r="C38">
        <v>10641</v>
      </c>
      <c r="D38">
        <v>2</v>
      </c>
      <c r="F38">
        <v>24</v>
      </c>
      <c r="H38">
        <v>9370</v>
      </c>
      <c r="I38">
        <v>0.085</v>
      </c>
      <c r="J38">
        <v>0.565</v>
      </c>
      <c r="S38" s="32">
        <v>13302.3</v>
      </c>
      <c r="T38" t="s">
        <v>1212</v>
      </c>
      <c r="U38" t="s">
        <v>230</v>
      </c>
      <c r="V38" t="s">
        <v>469</v>
      </c>
      <c r="W38" t="s">
        <v>1213</v>
      </c>
      <c r="X38" t="s">
        <v>232</v>
      </c>
      <c r="Y38" t="s">
        <v>233</v>
      </c>
      <c r="Z38" s="53" t="str">
        <f>INDEX('[10]PA'!$X$3:$X258,MATCH(AG38,'[10]PA'!$AE$3:$AE$222,0),1)</f>
        <v>CB</v>
      </c>
      <c r="AA38" t="s">
        <v>1214</v>
      </c>
      <c r="AC38" t="s">
        <v>301</v>
      </c>
      <c r="AD38">
        <v>680</v>
      </c>
      <c r="AF38" t="str">
        <f t="shared" si="5"/>
        <v>106412</v>
      </c>
      <c r="AG38" t="str">
        <f>'[14]PA0604-GDMReport'!W40</f>
        <v>106412</v>
      </c>
      <c r="AH38">
        <f t="shared" si="6"/>
        <v>0</v>
      </c>
      <c r="AJ38">
        <v>0.626</v>
      </c>
      <c r="AK38">
        <v>14531.3</v>
      </c>
      <c r="AL38">
        <f t="shared" si="7"/>
        <v>0</v>
      </c>
      <c r="AM38" s="40">
        <f t="shared" si="8"/>
        <v>-0.061000000000000054</v>
      </c>
      <c r="AN38" s="32">
        <f t="shared" si="9"/>
        <v>-1229</v>
      </c>
    </row>
    <row r="39" spans="1:40" ht="12.75">
      <c r="A39" t="s">
        <v>183</v>
      </c>
      <c r="B39" t="s">
        <v>1215</v>
      </c>
      <c r="C39">
        <v>55654</v>
      </c>
      <c r="D39">
        <v>12</v>
      </c>
      <c r="F39">
        <v>14.32</v>
      </c>
      <c r="G39">
        <v>622</v>
      </c>
      <c r="I39">
        <v>0.075</v>
      </c>
      <c r="J39">
        <v>0.218</v>
      </c>
      <c r="S39" s="32">
        <v>5884.78</v>
      </c>
      <c r="T39" t="s">
        <v>1216</v>
      </c>
      <c r="U39" t="s">
        <v>245</v>
      </c>
      <c r="V39" t="s">
        <v>469</v>
      </c>
      <c r="W39" t="s">
        <v>434</v>
      </c>
      <c r="X39" t="s">
        <v>232</v>
      </c>
      <c r="Y39" t="s">
        <v>240</v>
      </c>
      <c r="Z39" s="53" t="str">
        <f>INDEX('[10]PA'!$X$3:$X259,MATCH(AG39,'[10]PA'!$AE$3:$AE$222,0),1)</f>
        <v>CT</v>
      </c>
      <c r="AA39" t="s">
        <v>274</v>
      </c>
      <c r="AC39" t="s">
        <v>272</v>
      </c>
      <c r="AD39">
        <v>425</v>
      </c>
      <c r="AF39" t="str">
        <f t="shared" si="5"/>
        <v>5565412</v>
      </c>
      <c r="AG39" t="str">
        <f>'[14]PA0604-GDMReport'!W41</f>
        <v>5565412</v>
      </c>
      <c r="AH39">
        <f t="shared" si="6"/>
        <v>0</v>
      </c>
      <c r="AL39">
        <f t="shared" si="7"/>
        <v>622</v>
      </c>
      <c r="AM39" s="40">
        <f t="shared" si="8"/>
        <v>0.218</v>
      </c>
      <c r="AN39" s="32">
        <f t="shared" si="9"/>
        <v>5884.78</v>
      </c>
    </row>
    <row r="40" spans="1:40" ht="12.75">
      <c r="A40" t="s">
        <v>183</v>
      </c>
      <c r="B40" t="s">
        <v>1215</v>
      </c>
      <c r="C40">
        <v>55654</v>
      </c>
      <c r="D40">
        <v>13</v>
      </c>
      <c r="F40">
        <v>14.34</v>
      </c>
      <c r="G40">
        <v>619</v>
      </c>
      <c r="I40">
        <v>0.077</v>
      </c>
      <c r="J40">
        <v>0.228</v>
      </c>
      <c r="S40" s="32">
        <v>5970.558</v>
      </c>
      <c r="T40" t="s">
        <v>1216</v>
      </c>
      <c r="U40" t="s">
        <v>245</v>
      </c>
      <c r="V40" t="s">
        <v>469</v>
      </c>
      <c r="W40" t="s">
        <v>434</v>
      </c>
      <c r="X40" t="s">
        <v>232</v>
      </c>
      <c r="Y40" t="s">
        <v>240</v>
      </c>
      <c r="Z40" s="53" t="str">
        <f>INDEX('[10]PA'!$X$3:$X260,MATCH(AG40,'[10]PA'!$AE$3:$AE$222,0),1)</f>
        <v>CT</v>
      </c>
      <c r="AA40" t="s">
        <v>274</v>
      </c>
      <c r="AC40" t="s">
        <v>272</v>
      </c>
      <c r="AD40">
        <v>425</v>
      </c>
      <c r="AF40" t="str">
        <f t="shared" si="5"/>
        <v>5565413</v>
      </c>
      <c r="AG40" t="str">
        <f>'[14]PA0604-GDMReport'!W42</f>
        <v>5565413</v>
      </c>
      <c r="AH40">
        <f t="shared" si="6"/>
        <v>0</v>
      </c>
      <c r="AL40">
        <f t="shared" si="7"/>
        <v>619</v>
      </c>
      <c r="AM40" s="40">
        <f t="shared" si="8"/>
        <v>0.228</v>
      </c>
      <c r="AN40" s="32">
        <f t="shared" si="9"/>
        <v>5970.558</v>
      </c>
    </row>
    <row r="41" spans="1:40" ht="12.75">
      <c r="A41" t="s">
        <v>183</v>
      </c>
      <c r="B41" t="s">
        <v>1217</v>
      </c>
      <c r="C41">
        <v>8226</v>
      </c>
      <c r="D41">
        <v>1</v>
      </c>
      <c r="F41">
        <v>24</v>
      </c>
      <c r="G41">
        <v>12280</v>
      </c>
      <c r="I41">
        <v>0.063</v>
      </c>
      <c r="J41">
        <v>3.654</v>
      </c>
      <c r="S41" s="32">
        <v>115277.1</v>
      </c>
      <c r="T41" t="s">
        <v>1185</v>
      </c>
      <c r="U41" t="s">
        <v>245</v>
      </c>
      <c r="V41" t="s">
        <v>469</v>
      </c>
      <c r="W41" t="s">
        <v>1218</v>
      </c>
      <c r="X41" t="s">
        <v>232</v>
      </c>
      <c r="Y41" t="s">
        <v>261</v>
      </c>
      <c r="Z41" s="53" t="str">
        <f>INDEX('[10]PA'!$X$3:$X261,MATCH(AG41,'[10]PA'!$AE$3:$AE$222,0),1)</f>
        <v>CB</v>
      </c>
      <c r="AA41" t="s">
        <v>356</v>
      </c>
      <c r="AC41" t="s">
        <v>1219</v>
      </c>
      <c r="AD41">
        <v>5280</v>
      </c>
      <c r="AF41" t="str">
        <f t="shared" si="5"/>
        <v>82261</v>
      </c>
      <c r="AG41" t="str">
        <f>'[14]PA0604-GDMReport'!W43</f>
        <v>82261</v>
      </c>
      <c r="AH41">
        <f t="shared" si="6"/>
        <v>0</v>
      </c>
      <c r="AI41">
        <v>0</v>
      </c>
      <c r="AJ41">
        <v>0.025</v>
      </c>
      <c r="AK41">
        <v>2403.832</v>
      </c>
      <c r="AL41">
        <f t="shared" si="7"/>
        <v>12280</v>
      </c>
      <c r="AM41" s="40">
        <f t="shared" si="8"/>
        <v>3.629</v>
      </c>
      <c r="AN41" s="32">
        <f t="shared" si="9"/>
        <v>112873.26800000001</v>
      </c>
    </row>
    <row r="42" spans="1:40" ht="12.75">
      <c r="A42" t="s">
        <v>183</v>
      </c>
      <c r="B42" t="s">
        <v>1220</v>
      </c>
      <c r="C42">
        <v>10143</v>
      </c>
      <c r="D42" t="s">
        <v>1221</v>
      </c>
      <c r="F42">
        <v>24</v>
      </c>
      <c r="G42">
        <v>2811</v>
      </c>
      <c r="I42">
        <v>0.126</v>
      </c>
      <c r="J42">
        <v>1.809</v>
      </c>
      <c r="S42" s="32">
        <v>28629.3</v>
      </c>
      <c r="T42" t="s">
        <v>1212</v>
      </c>
      <c r="U42" t="s">
        <v>891</v>
      </c>
      <c r="V42" t="s">
        <v>469</v>
      </c>
      <c r="W42" t="s">
        <v>1222</v>
      </c>
      <c r="X42" t="s">
        <v>232</v>
      </c>
      <c r="Y42" t="s">
        <v>233</v>
      </c>
      <c r="Z42" s="53" t="str">
        <f>INDEX('[10]PA'!$X$3:$X262,MATCH(AG42,'[10]PA'!$AE$3:$AE$222,0),1)</f>
        <v>CB</v>
      </c>
      <c r="AA42" t="s">
        <v>356</v>
      </c>
      <c r="AC42" t="s">
        <v>1223</v>
      </c>
      <c r="AD42">
        <v>1120</v>
      </c>
      <c r="AF42" t="str">
        <f t="shared" si="5"/>
        <v>10143AAB01</v>
      </c>
      <c r="AG42" t="str">
        <f>'[14]PA0604-GDMReport'!W44</f>
        <v>10143AAB01</v>
      </c>
      <c r="AH42">
        <f t="shared" si="6"/>
        <v>0</v>
      </c>
      <c r="AI42">
        <v>2789</v>
      </c>
      <c r="AJ42">
        <v>1.765</v>
      </c>
      <c r="AK42">
        <v>28206.4</v>
      </c>
      <c r="AL42">
        <f t="shared" si="7"/>
        <v>22</v>
      </c>
      <c r="AM42" s="40">
        <f t="shared" si="8"/>
        <v>0.04400000000000004</v>
      </c>
      <c r="AN42" s="32">
        <f t="shared" si="9"/>
        <v>422.8999999999978</v>
      </c>
    </row>
    <row r="43" spans="1:40" ht="12.75">
      <c r="A43" t="s">
        <v>183</v>
      </c>
      <c r="B43" t="s">
        <v>1224</v>
      </c>
      <c r="C43">
        <v>3118</v>
      </c>
      <c r="D43">
        <v>1</v>
      </c>
      <c r="F43">
        <v>24</v>
      </c>
      <c r="G43">
        <v>20726</v>
      </c>
      <c r="I43">
        <v>0.289</v>
      </c>
      <c r="J43">
        <v>27.474</v>
      </c>
      <c r="S43" s="32">
        <v>189746.7</v>
      </c>
      <c r="T43" t="s">
        <v>1225</v>
      </c>
      <c r="U43" t="s">
        <v>245</v>
      </c>
      <c r="V43" t="s">
        <v>469</v>
      </c>
      <c r="W43" t="s">
        <v>1226</v>
      </c>
      <c r="X43" t="s">
        <v>232</v>
      </c>
      <c r="Y43" t="s">
        <v>261</v>
      </c>
      <c r="Z43" s="53" t="str">
        <f>INDEX('[10]PA'!$X$3:$X263,MATCH(AG43,'[10]PA'!$AE$3:$AE$222,0),1)</f>
        <v>CB</v>
      </c>
      <c r="AA43" t="s">
        <v>356</v>
      </c>
      <c r="AB43" t="s">
        <v>274</v>
      </c>
      <c r="AC43" t="s">
        <v>417</v>
      </c>
      <c r="AD43">
        <v>9420</v>
      </c>
      <c r="AF43" t="str">
        <f t="shared" si="5"/>
        <v>31181</v>
      </c>
      <c r="AG43" t="str">
        <f>'[14]PA0604-GDMReport'!W45</f>
        <v>31181</v>
      </c>
      <c r="AH43">
        <f t="shared" si="6"/>
        <v>0</v>
      </c>
      <c r="AI43">
        <v>21231</v>
      </c>
      <c r="AJ43">
        <v>26.609</v>
      </c>
      <c r="AK43">
        <v>184764.5</v>
      </c>
      <c r="AL43">
        <f t="shared" si="7"/>
        <v>-505</v>
      </c>
      <c r="AM43" s="40">
        <f t="shared" si="8"/>
        <v>0.8649999999999984</v>
      </c>
      <c r="AN43" s="32">
        <f t="shared" si="9"/>
        <v>4982.200000000012</v>
      </c>
    </row>
    <row r="44" spans="1:40" ht="12.75">
      <c r="A44" t="s">
        <v>183</v>
      </c>
      <c r="B44" t="s">
        <v>1224</v>
      </c>
      <c r="C44">
        <v>3118</v>
      </c>
      <c r="D44">
        <v>2</v>
      </c>
      <c r="F44">
        <v>24</v>
      </c>
      <c r="G44">
        <v>21063</v>
      </c>
      <c r="I44">
        <v>0.288</v>
      </c>
      <c r="J44">
        <v>27.359</v>
      </c>
      <c r="S44" s="32">
        <v>190149.1</v>
      </c>
      <c r="T44" t="s">
        <v>1225</v>
      </c>
      <c r="U44" t="s">
        <v>245</v>
      </c>
      <c r="V44" t="s">
        <v>469</v>
      </c>
      <c r="W44" t="s">
        <v>1226</v>
      </c>
      <c r="X44" t="s">
        <v>232</v>
      </c>
      <c r="Y44" t="s">
        <v>261</v>
      </c>
      <c r="Z44" s="53" t="str">
        <f>INDEX('[10]PA'!$X$3:$X264,MATCH(AG44,'[10]PA'!$AE$3:$AE$222,0),1)</f>
        <v>CB</v>
      </c>
      <c r="AA44" t="s">
        <v>356</v>
      </c>
      <c r="AB44" t="s">
        <v>274</v>
      </c>
      <c r="AC44" t="s">
        <v>417</v>
      </c>
      <c r="AD44">
        <v>9313</v>
      </c>
      <c r="AF44" t="str">
        <f t="shared" si="5"/>
        <v>31182</v>
      </c>
      <c r="AG44" t="str">
        <f>'[14]PA0604-GDMReport'!W46</f>
        <v>31182</v>
      </c>
      <c r="AH44">
        <f t="shared" si="6"/>
        <v>0</v>
      </c>
      <c r="AI44">
        <v>9410</v>
      </c>
      <c r="AJ44">
        <v>12.261</v>
      </c>
      <c r="AK44">
        <v>89337.6</v>
      </c>
      <c r="AL44">
        <f t="shared" si="7"/>
        <v>11653</v>
      </c>
      <c r="AM44" s="40">
        <f t="shared" si="8"/>
        <v>15.098000000000003</v>
      </c>
      <c r="AN44" s="32">
        <f t="shared" si="9"/>
        <v>100811.5</v>
      </c>
    </row>
    <row r="45" spans="1:40" ht="12.75">
      <c r="A45" t="s">
        <v>183</v>
      </c>
      <c r="B45" t="s">
        <v>1227</v>
      </c>
      <c r="C45">
        <v>3159</v>
      </c>
      <c r="D45">
        <v>1</v>
      </c>
      <c r="F45">
        <v>24</v>
      </c>
      <c r="G45">
        <v>3319</v>
      </c>
      <c r="I45">
        <v>0.311</v>
      </c>
      <c r="J45">
        <v>6.234</v>
      </c>
      <c r="S45" s="32">
        <v>39980.2</v>
      </c>
      <c r="T45" t="s">
        <v>1228</v>
      </c>
      <c r="U45" t="s">
        <v>245</v>
      </c>
      <c r="V45" t="s">
        <v>469</v>
      </c>
      <c r="W45" t="s">
        <v>1229</v>
      </c>
      <c r="X45" t="s">
        <v>232</v>
      </c>
      <c r="Y45" t="s">
        <v>165</v>
      </c>
      <c r="Z45" s="53" t="str">
        <f>INDEX('[10]PA'!$X$3:$X265,MATCH(AG45,'[10]PA'!$AE$3:$AE$222,0),1)</f>
        <v>CB</v>
      </c>
      <c r="AA45" t="s">
        <v>356</v>
      </c>
      <c r="AC45" t="s">
        <v>301</v>
      </c>
      <c r="AD45">
        <v>1825</v>
      </c>
      <c r="AF45" t="str">
        <f t="shared" si="5"/>
        <v>31591</v>
      </c>
      <c r="AG45" t="str">
        <f>'[14]PA0604-GDMReport'!W49</f>
        <v>31591</v>
      </c>
      <c r="AH45">
        <f t="shared" si="6"/>
        <v>0</v>
      </c>
      <c r="AI45">
        <v>1774</v>
      </c>
      <c r="AJ45">
        <v>2.852</v>
      </c>
      <c r="AK45">
        <v>18437.7</v>
      </c>
      <c r="AL45">
        <f t="shared" si="7"/>
        <v>1545</v>
      </c>
      <c r="AM45" s="40">
        <f t="shared" si="8"/>
        <v>3.382</v>
      </c>
      <c r="AN45" s="32">
        <f t="shared" si="9"/>
        <v>21542.499999999996</v>
      </c>
    </row>
    <row r="46" spans="1:40" ht="12.75">
      <c r="A46" t="s">
        <v>183</v>
      </c>
      <c r="B46" t="s">
        <v>1227</v>
      </c>
      <c r="C46">
        <v>3159</v>
      </c>
      <c r="D46">
        <v>2</v>
      </c>
      <c r="F46">
        <v>24</v>
      </c>
      <c r="G46">
        <v>3039</v>
      </c>
      <c r="I46">
        <v>0.227</v>
      </c>
      <c r="J46">
        <v>4.24</v>
      </c>
      <c r="S46" s="32">
        <v>39803.4</v>
      </c>
      <c r="T46" t="s">
        <v>1228</v>
      </c>
      <c r="U46" t="s">
        <v>245</v>
      </c>
      <c r="V46" t="s">
        <v>469</v>
      </c>
      <c r="W46" t="s">
        <v>1229</v>
      </c>
      <c r="X46" t="s">
        <v>232</v>
      </c>
      <c r="Y46" t="s">
        <v>261</v>
      </c>
      <c r="Z46" s="53" t="str">
        <f>INDEX('[10]PA'!$X$3:$X266,MATCH(AG46,'[10]PA'!$AE$3:$AE$222,0),1)</f>
        <v>LFB</v>
      </c>
      <c r="AA46" t="s">
        <v>241</v>
      </c>
      <c r="AB46" t="s">
        <v>274</v>
      </c>
      <c r="AD46">
        <v>2481</v>
      </c>
      <c r="AF46" t="str">
        <f t="shared" si="5"/>
        <v>31592</v>
      </c>
      <c r="AG46" t="str">
        <f>'[14]PA0604-GDMReport'!W50</f>
        <v>31592</v>
      </c>
      <c r="AH46">
        <f t="shared" si="6"/>
        <v>0</v>
      </c>
      <c r="AL46">
        <f t="shared" si="7"/>
        <v>3039</v>
      </c>
      <c r="AM46" s="40">
        <f t="shared" si="8"/>
        <v>4.24</v>
      </c>
      <c r="AN46" s="32">
        <f t="shared" si="9"/>
        <v>39803.4</v>
      </c>
    </row>
    <row r="47" spans="1:40" ht="12.75">
      <c r="A47" t="s">
        <v>183</v>
      </c>
      <c r="B47" t="s">
        <v>1230</v>
      </c>
      <c r="C47">
        <v>8012</v>
      </c>
      <c r="D47">
        <v>11</v>
      </c>
      <c r="F47">
        <v>0</v>
      </c>
      <c r="S47" s="32"/>
      <c r="T47" t="s">
        <v>1231</v>
      </c>
      <c r="U47" t="s">
        <v>245</v>
      </c>
      <c r="V47" t="s">
        <v>469</v>
      </c>
      <c r="W47" t="s">
        <v>1229</v>
      </c>
      <c r="X47" t="s">
        <v>232</v>
      </c>
      <c r="Y47" t="s">
        <v>240</v>
      </c>
      <c r="Z47" s="53" t="str">
        <f>INDEX('[10]PA'!$X$3:$X267,MATCH(AG47,'[10]PA'!$AE$3:$AE$222,0),1)</f>
        <v>CT</v>
      </c>
      <c r="AA47" t="s">
        <v>258</v>
      </c>
      <c r="AD47">
        <v>838</v>
      </c>
      <c r="AF47" t="str">
        <f t="shared" si="5"/>
        <v>801211</v>
      </c>
      <c r="AG47" t="str">
        <f>'[14]PA0604-GDMReport'!W51</f>
        <v>801211</v>
      </c>
      <c r="AH47">
        <f t="shared" si="6"/>
        <v>0</v>
      </c>
      <c r="AL47">
        <f t="shared" si="7"/>
        <v>0</v>
      </c>
      <c r="AM47" s="40">
        <f t="shared" si="8"/>
        <v>0</v>
      </c>
      <c r="AN47" s="32">
        <f t="shared" si="9"/>
        <v>0</v>
      </c>
    </row>
    <row r="48" spans="1:40" ht="12.75">
      <c r="A48" t="s">
        <v>183</v>
      </c>
      <c r="B48" t="s">
        <v>1230</v>
      </c>
      <c r="C48">
        <v>8012</v>
      </c>
      <c r="D48">
        <v>12</v>
      </c>
      <c r="F48">
        <v>6</v>
      </c>
      <c r="G48">
        <v>225</v>
      </c>
      <c r="I48">
        <v>0.514</v>
      </c>
      <c r="J48">
        <v>0.775</v>
      </c>
      <c r="S48" s="32">
        <v>3014.1</v>
      </c>
      <c r="T48" t="s">
        <v>1231</v>
      </c>
      <c r="U48" t="s">
        <v>245</v>
      </c>
      <c r="V48" t="s">
        <v>469</v>
      </c>
      <c r="W48" t="s">
        <v>1229</v>
      </c>
      <c r="X48" t="s">
        <v>232</v>
      </c>
      <c r="Y48" t="s">
        <v>240</v>
      </c>
      <c r="Z48" s="53" t="str">
        <f>INDEX('[10]PA'!$X$3:$X268,MATCH(AG48,'[10]PA'!$AE$3:$AE$222,0),1)</f>
        <v>CT</v>
      </c>
      <c r="AA48" t="s">
        <v>258</v>
      </c>
      <c r="AD48">
        <v>838</v>
      </c>
      <c r="AF48" t="str">
        <f t="shared" si="5"/>
        <v>801212</v>
      </c>
      <c r="AG48" t="str">
        <f>'[14]PA0604-GDMReport'!W52</f>
        <v>801212</v>
      </c>
      <c r="AH48">
        <f t="shared" si="6"/>
        <v>0</v>
      </c>
      <c r="AL48">
        <f t="shared" si="7"/>
        <v>225</v>
      </c>
      <c r="AM48" s="40">
        <f t="shared" si="8"/>
        <v>0.775</v>
      </c>
      <c r="AN48" s="32">
        <f t="shared" si="9"/>
        <v>3014.1</v>
      </c>
    </row>
    <row r="49" spans="1:40" ht="12.75">
      <c r="A49" t="s">
        <v>183</v>
      </c>
      <c r="B49" t="s">
        <v>1230</v>
      </c>
      <c r="C49">
        <v>8012</v>
      </c>
      <c r="D49">
        <v>21</v>
      </c>
      <c r="F49">
        <v>6</v>
      </c>
      <c r="G49">
        <v>94</v>
      </c>
      <c r="I49">
        <v>1.532</v>
      </c>
      <c r="J49">
        <v>1.358</v>
      </c>
      <c r="S49" s="32">
        <v>1773.1</v>
      </c>
      <c r="T49" t="s">
        <v>1231</v>
      </c>
      <c r="U49" t="s">
        <v>245</v>
      </c>
      <c r="V49" t="s">
        <v>469</v>
      </c>
      <c r="W49" t="s">
        <v>1229</v>
      </c>
      <c r="X49" t="s">
        <v>232</v>
      </c>
      <c r="Y49" t="s">
        <v>240</v>
      </c>
      <c r="Z49" s="53" t="str">
        <f>INDEX('[10]PA'!$X$3:$X269,MATCH(AG49,'[10]PA'!$AE$3:$AE$222,0),1)</f>
        <v>CT</v>
      </c>
      <c r="AA49" t="s">
        <v>258</v>
      </c>
      <c r="AD49">
        <v>657</v>
      </c>
      <c r="AF49" t="str">
        <f t="shared" si="5"/>
        <v>801221</v>
      </c>
      <c r="AG49" t="str">
        <f>'[14]PA0604-GDMReport'!W53</f>
        <v>801221</v>
      </c>
      <c r="AH49">
        <f t="shared" si="6"/>
        <v>0</v>
      </c>
      <c r="AL49">
        <f t="shared" si="7"/>
        <v>94</v>
      </c>
      <c r="AM49" s="40">
        <f t="shared" si="8"/>
        <v>1.358</v>
      </c>
      <c r="AN49" s="32">
        <f t="shared" si="9"/>
        <v>1773.1</v>
      </c>
    </row>
    <row r="50" spans="1:40" ht="12.75">
      <c r="A50" t="s">
        <v>183</v>
      </c>
      <c r="B50" t="s">
        <v>1230</v>
      </c>
      <c r="C50">
        <v>8012</v>
      </c>
      <c r="D50">
        <v>22</v>
      </c>
      <c r="F50">
        <v>6</v>
      </c>
      <c r="G50">
        <v>222</v>
      </c>
      <c r="I50">
        <v>0.57</v>
      </c>
      <c r="J50">
        <v>0.873</v>
      </c>
      <c r="S50" s="32">
        <v>3062.9</v>
      </c>
      <c r="T50" t="s">
        <v>1231</v>
      </c>
      <c r="U50" t="s">
        <v>245</v>
      </c>
      <c r="V50" t="s">
        <v>469</v>
      </c>
      <c r="W50" t="s">
        <v>1229</v>
      </c>
      <c r="X50" t="s">
        <v>232</v>
      </c>
      <c r="Y50" t="s">
        <v>240</v>
      </c>
      <c r="Z50" s="53" t="str">
        <f>INDEX('[10]PA'!$X$3:$X270,MATCH(AG50,'[10]PA'!$AE$3:$AE$222,0),1)</f>
        <v>CT</v>
      </c>
      <c r="AA50" t="s">
        <v>258</v>
      </c>
      <c r="AD50">
        <v>838</v>
      </c>
      <c r="AF50" t="str">
        <f t="shared" si="5"/>
        <v>801222</v>
      </c>
      <c r="AG50" t="str">
        <f>'[14]PA0604-GDMReport'!W54</f>
        <v>801222</v>
      </c>
      <c r="AH50">
        <f t="shared" si="6"/>
        <v>0</v>
      </c>
      <c r="AL50">
        <f t="shared" si="7"/>
        <v>222</v>
      </c>
      <c r="AM50" s="40">
        <f t="shared" si="8"/>
        <v>0.873</v>
      </c>
      <c r="AN50" s="32">
        <f t="shared" si="9"/>
        <v>3062.9</v>
      </c>
    </row>
    <row r="51" spans="1:40" ht="12.75">
      <c r="A51" t="s">
        <v>183</v>
      </c>
      <c r="B51" t="s">
        <v>1230</v>
      </c>
      <c r="C51">
        <v>8012</v>
      </c>
      <c r="D51">
        <v>31</v>
      </c>
      <c r="F51">
        <v>6</v>
      </c>
      <c r="G51">
        <v>222</v>
      </c>
      <c r="I51">
        <v>0.602</v>
      </c>
      <c r="J51">
        <v>0.915</v>
      </c>
      <c r="S51" s="32">
        <v>3040.1</v>
      </c>
      <c r="T51" t="s">
        <v>1231</v>
      </c>
      <c r="U51" t="s">
        <v>245</v>
      </c>
      <c r="V51" t="s">
        <v>469</v>
      </c>
      <c r="W51" t="s">
        <v>1229</v>
      </c>
      <c r="X51" t="s">
        <v>232</v>
      </c>
      <c r="Y51" t="s">
        <v>240</v>
      </c>
      <c r="Z51" s="53" t="str">
        <f>INDEX('[10]PA'!$X$3:$X271,MATCH(AG51,'[10]PA'!$AE$3:$AE$222,0),1)</f>
        <v>CT</v>
      </c>
      <c r="AA51" t="s">
        <v>258</v>
      </c>
      <c r="AD51">
        <v>838</v>
      </c>
      <c r="AF51" t="str">
        <f t="shared" si="5"/>
        <v>801231</v>
      </c>
      <c r="AG51" t="str">
        <f>'[14]PA0604-GDMReport'!W55</f>
        <v>801231</v>
      </c>
      <c r="AH51">
        <f t="shared" si="6"/>
        <v>0</v>
      </c>
      <c r="AL51">
        <f t="shared" si="7"/>
        <v>222</v>
      </c>
      <c r="AM51" s="40">
        <f t="shared" si="8"/>
        <v>0.915</v>
      </c>
      <c r="AN51" s="32">
        <f t="shared" si="9"/>
        <v>3040.1</v>
      </c>
    </row>
    <row r="52" spans="1:40" ht="12.75">
      <c r="A52" t="s">
        <v>183</v>
      </c>
      <c r="B52" t="s">
        <v>1230</v>
      </c>
      <c r="C52">
        <v>8012</v>
      </c>
      <c r="D52">
        <v>32</v>
      </c>
      <c r="F52">
        <v>0</v>
      </c>
      <c r="S52" s="32"/>
      <c r="T52" t="s">
        <v>1231</v>
      </c>
      <c r="U52" t="s">
        <v>245</v>
      </c>
      <c r="V52" t="s">
        <v>469</v>
      </c>
      <c r="W52" t="s">
        <v>1229</v>
      </c>
      <c r="X52" t="s">
        <v>232</v>
      </c>
      <c r="Y52" t="s">
        <v>240</v>
      </c>
      <c r="Z52" s="53" t="str">
        <f>INDEX('[10]PA'!$X$3:$X272,MATCH(AG52,'[10]PA'!$AE$3:$AE$222,0),1)</f>
        <v>CT</v>
      </c>
      <c r="AA52" t="s">
        <v>258</v>
      </c>
      <c r="AD52">
        <v>657</v>
      </c>
      <c r="AF52" t="str">
        <f t="shared" si="5"/>
        <v>801232</v>
      </c>
      <c r="AG52" t="str">
        <f>'[14]PA0604-GDMReport'!W56</f>
        <v>801232</v>
      </c>
      <c r="AH52">
        <f t="shared" si="6"/>
        <v>0</v>
      </c>
      <c r="AL52">
        <f t="shared" si="7"/>
        <v>0</v>
      </c>
      <c r="AM52" s="40">
        <f t="shared" si="8"/>
        <v>0</v>
      </c>
      <c r="AN52" s="32">
        <f t="shared" si="9"/>
        <v>0</v>
      </c>
    </row>
    <row r="53" spans="1:40" ht="12.75">
      <c r="A53" t="s">
        <v>183</v>
      </c>
      <c r="B53" t="s">
        <v>1230</v>
      </c>
      <c r="C53">
        <v>8012</v>
      </c>
      <c r="D53">
        <v>41</v>
      </c>
      <c r="F53">
        <v>6</v>
      </c>
      <c r="G53">
        <v>214</v>
      </c>
      <c r="I53">
        <v>0.59</v>
      </c>
      <c r="J53">
        <v>0.873</v>
      </c>
      <c r="S53" s="32">
        <v>2958.6</v>
      </c>
      <c r="T53" t="s">
        <v>1231</v>
      </c>
      <c r="U53" t="s">
        <v>245</v>
      </c>
      <c r="V53" t="s">
        <v>469</v>
      </c>
      <c r="W53" t="s">
        <v>1229</v>
      </c>
      <c r="X53" t="s">
        <v>232</v>
      </c>
      <c r="Y53" t="s">
        <v>240</v>
      </c>
      <c r="Z53" s="53" t="str">
        <f>INDEX('[10]PA'!$X$3:$X273,MATCH(AG53,'[10]PA'!$AE$3:$AE$222,0),1)</f>
        <v>CT</v>
      </c>
      <c r="AA53" t="s">
        <v>258</v>
      </c>
      <c r="AD53">
        <v>838</v>
      </c>
      <c r="AF53" t="str">
        <f t="shared" si="5"/>
        <v>801241</v>
      </c>
      <c r="AG53" t="str">
        <f>'[14]PA0604-GDMReport'!W57</f>
        <v>801241</v>
      </c>
      <c r="AH53">
        <f t="shared" si="6"/>
        <v>0</v>
      </c>
      <c r="AL53">
        <f t="shared" si="7"/>
        <v>214</v>
      </c>
      <c r="AM53" s="40">
        <f t="shared" si="8"/>
        <v>0.873</v>
      </c>
      <c r="AN53" s="32">
        <f t="shared" si="9"/>
        <v>2958.6</v>
      </c>
    </row>
    <row r="54" spans="1:40" ht="12.75">
      <c r="A54" t="s">
        <v>183</v>
      </c>
      <c r="B54" t="s">
        <v>1230</v>
      </c>
      <c r="C54">
        <v>8012</v>
      </c>
      <c r="D54">
        <v>42</v>
      </c>
      <c r="F54">
        <v>6</v>
      </c>
      <c r="G54">
        <v>221</v>
      </c>
      <c r="I54">
        <v>0.602</v>
      </c>
      <c r="J54">
        <v>0.913</v>
      </c>
      <c r="S54" s="32">
        <v>3032.1</v>
      </c>
      <c r="T54" t="s">
        <v>1231</v>
      </c>
      <c r="U54" t="s">
        <v>245</v>
      </c>
      <c r="V54" t="s">
        <v>469</v>
      </c>
      <c r="W54" t="s">
        <v>1229</v>
      </c>
      <c r="X54" t="s">
        <v>232</v>
      </c>
      <c r="Y54" t="s">
        <v>240</v>
      </c>
      <c r="Z54" s="53" t="str">
        <f>INDEX('[10]PA'!$X$3:$X274,MATCH(AG54,'[10]PA'!$AE$3:$AE$222,0),1)</f>
        <v>CT</v>
      </c>
      <c r="AA54" t="s">
        <v>258</v>
      </c>
      <c r="AD54">
        <v>838</v>
      </c>
      <c r="AF54" t="str">
        <f t="shared" si="5"/>
        <v>801242</v>
      </c>
      <c r="AG54" t="str">
        <f>'[14]PA0604-GDMReport'!W58</f>
        <v>801242</v>
      </c>
      <c r="AH54">
        <f t="shared" si="6"/>
        <v>0</v>
      </c>
      <c r="AL54">
        <f t="shared" si="7"/>
        <v>221</v>
      </c>
      <c r="AM54" s="40">
        <f t="shared" si="8"/>
        <v>0.913</v>
      </c>
      <c r="AN54" s="32">
        <f t="shared" si="9"/>
        <v>3032.1</v>
      </c>
    </row>
    <row r="55" spans="1:40" ht="12.75">
      <c r="A55" t="s">
        <v>183</v>
      </c>
      <c r="B55" t="s">
        <v>1232</v>
      </c>
      <c r="C55">
        <v>10603</v>
      </c>
      <c r="D55">
        <v>31</v>
      </c>
      <c r="F55">
        <v>24</v>
      </c>
      <c r="G55">
        <v>1348</v>
      </c>
      <c r="I55">
        <v>0.069</v>
      </c>
      <c r="J55">
        <v>0.571</v>
      </c>
      <c r="S55" s="32">
        <v>16351.4</v>
      </c>
      <c r="T55" t="s">
        <v>1212</v>
      </c>
      <c r="U55" t="s">
        <v>230</v>
      </c>
      <c r="V55" t="s">
        <v>469</v>
      </c>
      <c r="W55" t="s">
        <v>1233</v>
      </c>
      <c r="X55" t="s">
        <v>232</v>
      </c>
      <c r="Y55" t="s">
        <v>233</v>
      </c>
      <c r="Z55" s="53" t="str">
        <f>INDEX('[10]PA'!$X$3:$X275,MATCH(AG55,'[10]PA'!$AE$3:$AE$222,0),1)</f>
        <v>CB</v>
      </c>
      <c r="AA55" t="s">
        <v>356</v>
      </c>
      <c r="AD55">
        <v>800</v>
      </c>
      <c r="AF55" t="str">
        <f t="shared" si="5"/>
        <v>1060331</v>
      </c>
      <c r="AG55" t="str">
        <f>'[14]PA0604-GDMReport'!W59</f>
        <v>1060331</v>
      </c>
      <c r="AH55">
        <f t="shared" si="6"/>
        <v>0</v>
      </c>
      <c r="AI55">
        <v>436</v>
      </c>
      <c r="AJ55">
        <v>0.18</v>
      </c>
      <c r="AK55">
        <v>5330.68</v>
      </c>
      <c r="AL55">
        <f t="shared" si="7"/>
        <v>912</v>
      </c>
      <c r="AM55" s="40">
        <f t="shared" si="8"/>
        <v>0.39099999999999996</v>
      </c>
      <c r="AN55" s="32">
        <f t="shared" si="9"/>
        <v>11020.72</v>
      </c>
    </row>
    <row r="56" spans="1:40" ht="12.75">
      <c r="A56" t="s">
        <v>183</v>
      </c>
      <c r="B56" t="s">
        <v>1234</v>
      </c>
      <c r="C56">
        <v>3161</v>
      </c>
      <c r="D56">
        <v>1</v>
      </c>
      <c r="F56">
        <v>24</v>
      </c>
      <c r="G56">
        <v>6747</v>
      </c>
      <c r="I56">
        <v>0.217</v>
      </c>
      <c r="J56">
        <v>8.2</v>
      </c>
      <c r="S56" s="32">
        <v>75776.2</v>
      </c>
      <c r="T56" t="s">
        <v>1235</v>
      </c>
      <c r="U56" t="s">
        <v>245</v>
      </c>
      <c r="V56" t="s">
        <v>469</v>
      </c>
      <c r="W56" t="s">
        <v>1229</v>
      </c>
      <c r="X56" t="s">
        <v>232</v>
      </c>
      <c r="Y56" t="s">
        <v>261</v>
      </c>
      <c r="Z56" s="53" t="str">
        <f>INDEX('[10]PA'!$X$3:$X276,MATCH(AG56,'[10]PA'!$AE$3:$AE$222,0),1)</f>
        <v>CB</v>
      </c>
      <c r="AA56" t="s">
        <v>356</v>
      </c>
      <c r="AC56" t="s">
        <v>166</v>
      </c>
      <c r="AD56">
        <v>2704</v>
      </c>
      <c r="AF56" t="str">
        <f t="shared" si="5"/>
        <v>31611</v>
      </c>
      <c r="AG56" t="str">
        <f>'[14]PA0604-GDMReport'!W60</f>
        <v>31611</v>
      </c>
      <c r="AH56">
        <f t="shared" si="6"/>
        <v>0</v>
      </c>
      <c r="AI56">
        <v>5062</v>
      </c>
      <c r="AJ56">
        <v>6.404</v>
      </c>
      <c r="AK56">
        <v>59426.6</v>
      </c>
      <c r="AL56">
        <f t="shared" si="7"/>
        <v>1685</v>
      </c>
      <c r="AM56" s="40">
        <f t="shared" si="8"/>
        <v>1.7959999999999994</v>
      </c>
      <c r="AN56" s="32">
        <f t="shared" si="9"/>
        <v>16349.599999999999</v>
      </c>
    </row>
    <row r="57" spans="1:40" ht="12.75">
      <c r="A57" t="s">
        <v>183</v>
      </c>
      <c r="B57" t="s">
        <v>1234</v>
      </c>
      <c r="C57">
        <v>3161</v>
      </c>
      <c r="D57">
        <v>2</v>
      </c>
      <c r="F57">
        <v>24</v>
      </c>
      <c r="G57">
        <v>6652</v>
      </c>
      <c r="I57">
        <v>0.278</v>
      </c>
      <c r="J57">
        <v>9.373</v>
      </c>
      <c r="S57" s="32">
        <v>67408.2</v>
      </c>
      <c r="T57" t="s">
        <v>1235</v>
      </c>
      <c r="U57" t="s">
        <v>245</v>
      </c>
      <c r="V57" t="s">
        <v>469</v>
      </c>
      <c r="W57" t="s">
        <v>1229</v>
      </c>
      <c r="X57" t="s">
        <v>232</v>
      </c>
      <c r="Y57" t="s">
        <v>261</v>
      </c>
      <c r="Z57" s="53" t="str">
        <f>INDEX('[10]PA'!$X$3:$X277,MATCH(AG57,'[10]PA'!$AE$3:$AE$222,0),1)</f>
        <v>CB</v>
      </c>
      <c r="AA57" t="s">
        <v>356</v>
      </c>
      <c r="AC57" t="s">
        <v>166</v>
      </c>
      <c r="AD57">
        <v>2808</v>
      </c>
      <c r="AF57" t="str">
        <f t="shared" si="5"/>
        <v>31612</v>
      </c>
      <c r="AG57" t="str">
        <f>'[14]PA0604-GDMReport'!W61</f>
        <v>31612</v>
      </c>
      <c r="AH57">
        <f t="shared" si="6"/>
        <v>0</v>
      </c>
      <c r="AI57">
        <v>4967</v>
      </c>
      <c r="AJ57">
        <v>5.38</v>
      </c>
      <c r="AK57">
        <v>48207.1</v>
      </c>
      <c r="AL57">
        <f t="shared" si="7"/>
        <v>1685</v>
      </c>
      <c r="AM57" s="40">
        <f t="shared" si="8"/>
        <v>3.9929999999999994</v>
      </c>
      <c r="AN57" s="32">
        <f t="shared" si="9"/>
        <v>19201.1</v>
      </c>
    </row>
    <row r="58" spans="1:40" ht="12.75">
      <c r="A58" t="s">
        <v>183</v>
      </c>
      <c r="B58" t="s">
        <v>1234</v>
      </c>
      <c r="C58">
        <v>3161</v>
      </c>
      <c r="D58">
        <v>3</v>
      </c>
      <c r="E58" t="s">
        <v>1236</v>
      </c>
      <c r="F58">
        <v>24</v>
      </c>
      <c r="G58">
        <v>5104</v>
      </c>
      <c r="I58">
        <v>0.162</v>
      </c>
      <c r="J58">
        <v>5.969</v>
      </c>
      <c r="S58" s="32">
        <v>68473.328</v>
      </c>
      <c r="T58" t="s">
        <v>1235</v>
      </c>
      <c r="U58" t="s">
        <v>245</v>
      </c>
      <c r="V58" t="s">
        <v>469</v>
      </c>
      <c r="W58" t="s">
        <v>1229</v>
      </c>
      <c r="X58" t="s">
        <v>232</v>
      </c>
      <c r="Y58" t="s">
        <v>261</v>
      </c>
      <c r="Z58" s="53" t="str">
        <f>INDEX('[10]PA'!$X$3:$X278,MATCH(AG58,'[10]PA'!$AE$3:$AE$222,0),1)</f>
        <v>LFB</v>
      </c>
      <c r="AA58" t="s">
        <v>241</v>
      </c>
      <c r="AB58" t="s">
        <v>939</v>
      </c>
      <c r="AC58" t="s">
        <v>234</v>
      </c>
      <c r="AD58">
        <v>4116</v>
      </c>
      <c r="AF58" t="str">
        <f t="shared" si="5"/>
        <v>31613</v>
      </c>
      <c r="AG58" t="str">
        <f>'[14]PA0604-GDMReport'!W62</f>
        <v>31613</v>
      </c>
      <c r="AH58">
        <f t="shared" si="6"/>
        <v>0</v>
      </c>
      <c r="AL58">
        <f t="shared" si="7"/>
        <v>5104</v>
      </c>
      <c r="AM58" s="40">
        <f t="shared" si="8"/>
        <v>5.969</v>
      </c>
      <c r="AN58" s="32">
        <f t="shared" si="9"/>
        <v>68473.328</v>
      </c>
    </row>
    <row r="59" spans="1:40" ht="12.75">
      <c r="A59" t="s">
        <v>183</v>
      </c>
      <c r="B59" t="s">
        <v>1234</v>
      </c>
      <c r="C59">
        <v>3161</v>
      </c>
      <c r="D59">
        <v>4</v>
      </c>
      <c r="E59" t="s">
        <v>1236</v>
      </c>
      <c r="F59">
        <v>23.09</v>
      </c>
      <c r="G59">
        <v>5438</v>
      </c>
      <c r="I59">
        <v>0.162</v>
      </c>
      <c r="J59">
        <v>6.081</v>
      </c>
      <c r="S59" s="32">
        <v>68709.072</v>
      </c>
      <c r="T59" t="s">
        <v>1235</v>
      </c>
      <c r="U59" t="s">
        <v>245</v>
      </c>
      <c r="V59" t="s">
        <v>469</v>
      </c>
      <c r="W59" t="s">
        <v>1229</v>
      </c>
      <c r="X59" t="s">
        <v>232</v>
      </c>
      <c r="Y59" t="s">
        <v>261</v>
      </c>
      <c r="Z59" s="53" t="str">
        <f>INDEX('[10]PA'!$X$3:$X279,MATCH(AG59,'[10]PA'!$AE$3:$AE$222,0),1)</f>
        <v>LFB</v>
      </c>
      <c r="AA59" t="s">
        <v>241</v>
      </c>
      <c r="AB59" t="s">
        <v>939</v>
      </c>
      <c r="AC59" t="s">
        <v>234</v>
      </c>
      <c r="AD59">
        <v>4116</v>
      </c>
      <c r="AF59" t="str">
        <f t="shared" si="5"/>
        <v>31614</v>
      </c>
      <c r="AG59" t="str">
        <f>'[14]PA0604-GDMReport'!W63</f>
        <v>31614</v>
      </c>
      <c r="AH59">
        <f t="shared" si="6"/>
        <v>0</v>
      </c>
      <c r="AL59">
        <f t="shared" si="7"/>
        <v>5438</v>
      </c>
      <c r="AM59" s="40">
        <f t="shared" si="8"/>
        <v>6.081</v>
      </c>
      <c r="AN59" s="32">
        <f t="shared" si="9"/>
        <v>68709.072</v>
      </c>
    </row>
    <row r="60" spans="1:40" ht="12.75">
      <c r="A60" t="s">
        <v>183</v>
      </c>
      <c r="B60" t="s">
        <v>1237</v>
      </c>
      <c r="C60">
        <v>3098</v>
      </c>
      <c r="D60">
        <v>1</v>
      </c>
      <c r="E60" t="s">
        <v>1238</v>
      </c>
      <c r="F60">
        <v>24</v>
      </c>
      <c r="G60">
        <v>1998</v>
      </c>
      <c r="I60">
        <v>0.552</v>
      </c>
      <c r="J60">
        <v>5.837</v>
      </c>
      <c r="S60" s="32">
        <v>20883.777</v>
      </c>
      <c r="T60" t="s">
        <v>433</v>
      </c>
      <c r="U60" t="s">
        <v>245</v>
      </c>
      <c r="V60" t="s">
        <v>469</v>
      </c>
      <c r="W60" t="s">
        <v>1218</v>
      </c>
      <c r="X60" t="s">
        <v>232</v>
      </c>
      <c r="Y60" t="s">
        <v>1239</v>
      </c>
      <c r="Z60" s="53" t="str">
        <f>INDEX('[10]PA'!$X$3:$X280,MATCH(AG60,'[10]PA'!$AE$3:$AE$222,0),1)</f>
        <v>CB</v>
      </c>
      <c r="AA60" t="s">
        <v>356</v>
      </c>
      <c r="AC60" t="s">
        <v>1240</v>
      </c>
      <c r="AD60">
        <v>1200</v>
      </c>
      <c r="AF60" t="str">
        <f t="shared" si="5"/>
        <v>30981</v>
      </c>
      <c r="AG60" t="str">
        <f>'[14]PA0604-GDMReport'!W64</f>
        <v>30981</v>
      </c>
      <c r="AH60">
        <f t="shared" si="6"/>
        <v>0</v>
      </c>
      <c r="AI60">
        <v>467</v>
      </c>
      <c r="AJ60">
        <v>1.103</v>
      </c>
      <c r="AK60">
        <v>5297.257</v>
      </c>
      <c r="AL60">
        <f t="shared" si="7"/>
        <v>1531</v>
      </c>
      <c r="AM60" s="40">
        <f t="shared" si="8"/>
        <v>4.734</v>
      </c>
      <c r="AN60" s="32">
        <f t="shared" si="9"/>
        <v>15586.519999999999</v>
      </c>
    </row>
    <row r="61" spans="1:40" ht="12.75">
      <c r="A61" t="s">
        <v>183</v>
      </c>
      <c r="B61" t="s">
        <v>1237</v>
      </c>
      <c r="C61">
        <v>3098</v>
      </c>
      <c r="D61">
        <v>2</v>
      </c>
      <c r="E61" t="s">
        <v>1238</v>
      </c>
      <c r="F61">
        <v>3.3</v>
      </c>
      <c r="G61">
        <v>3</v>
      </c>
      <c r="I61">
        <v>0.59</v>
      </c>
      <c r="J61">
        <v>0.01</v>
      </c>
      <c r="S61" s="32">
        <v>34.49</v>
      </c>
      <c r="T61" t="s">
        <v>433</v>
      </c>
      <c r="U61" t="s">
        <v>245</v>
      </c>
      <c r="V61" t="s">
        <v>469</v>
      </c>
      <c r="W61" t="s">
        <v>1218</v>
      </c>
      <c r="X61" t="s">
        <v>232</v>
      </c>
      <c r="Y61" t="s">
        <v>1239</v>
      </c>
      <c r="Z61" s="53" t="str">
        <f>INDEX('[10]PA'!$X$3:$X281,MATCH(AG61,'[10]PA'!$AE$3:$AE$222,0),1)</f>
        <v>CB</v>
      </c>
      <c r="AA61" t="s">
        <v>356</v>
      </c>
      <c r="AC61" t="s">
        <v>1240</v>
      </c>
      <c r="AD61">
        <v>1200</v>
      </c>
      <c r="AF61" t="str">
        <f t="shared" si="5"/>
        <v>30982</v>
      </c>
      <c r="AG61" t="str">
        <f>'[14]PA0604-GDMReport'!W65</f>
        <v>30982</v>
      </c>
      <c r="AH61">
        <f t="shared" si="6"/>
        <v>0</v>
      </c>
      <c r="AI61">
        <v>1518</v>
      </c>
      <c r="AJ61">
        <v>3.491</v>
      </c>
      <c r="AK61">
        <v>16694.213</v>
      </c>
      <c r="AL61">
        <f t="shared" si="7"/>
        <v>-1515</v>
      </c>
      <c r="AM61" s="40">
        <f t="shared" si="8"/>
        <v>-3.4810000000000003</v>
      </c>
      <c r="AN61" s="32">
        <f t="shared" si="9"/>
        <v>-16659.722999999998</v>
      </c>
    </row>
    <row r="62" spans="1:40" ht="12.75">
      <c r="A62" t="s">
        <v>183</v>
      </c>
      <c r="B62" t="s">
        <v>1237</v>
      </c>
      <c r="C62">
        <v>3098</v>
      </c>
      <c r="D62">
        <v>3</v>
      </c>
      <c r="E62" t="s">
        <v>1238</v>
      </c>
      <c r="F62">
        <v>24</v>
      </c>
      <c r="G62">
        <v>2305</v>
      </c>
      <c r="I62">
        <v>0.552</v>
      </c>
      <c r="J62">
        <v>6.73</v>
      </c>
      <c r="S62" s="32">
        <v>24043.578</v>
      </c>
      <c r="T62" t="s">
        <v>433</v>
      </c>
      <c r="U62" t="s">
        <v>245</v>
      </c>
      <c r="V62" t="s">
        <v>469</v>
      </c>
      <c r="W62" t="s">
        <v>1218</v>
      </c>
      <c r="X62" t="s">
        <v>232</v>
      </c>
      <c r="Y62" t="s">
        <v>1239</v>
      </c>
      <c r="Z62" s="53" t="str">
        <f>INDEX('[10]PA'!$X$3:$X282,MATCH(AG62,'[10]PA'!$AE$3:$AE$222,0),1)</f>
        <v>CB</v>
      </c>
      <c r="AA62" t="s">
        <v>356</v>
      </c>
      <c r="AC62" t="s">
        <v>1240</v>
      </c>
      <c r="AD62">
        <v>1300</v>
      </c>
      <c r="AF62" t="str">
        <f t="shared" si="5"/>
        <v>30983</v>
      </c>
      <c r="AG62" t="str">
        <f>'[14]PA0604-GDMReport'!W66</f>
        <v>30983</v>
      </c>
      <c r="AH62">
        <f t="shared" si="6"/>
        <v>0</v>
      </c>
      <c r="AL62">
        <f t="shared" si="7"/>
        <v>2305</v>
      </c>
      <c r="AM62" s="40">
        <f t="shared" si="8"/>
        <v>6.73</v>
      </c>
      <c r="AN62" s="32">
        <f t="shared" si="9"/>
        <v>24043.578</v>
      </c>
    </row>
    <row r="63" spans="1:40" ht="12.75">
      <c r="A63" t="s">
        <v>183</v>
      </c>
      <c r="B63" t="s">
        <v>1237</v>
      </c>
      <c r="C63">
        <v>3098</v>
      </c>
      <c r="D63">
        <v>4</v>
      </c>
      <c r="E63" t="s">
        <v>1238</v>
      </c>
      <c r="F63">
        <v>24</v>
      </c>
      <c r="G63">
        <v>3957</v>
      </c>
      <c r="I63">
        <v>0.552</v>
      </c>
      <c r="J63">
        <v>11.547</v>
      </c>
      <c r="S63" s="32">
        <v>41393.654</v>
      </c>
      <c r="T63" t="s">
        <v>433</v>
      </c>
      <c r="U63" t="s">
        <v>245</v>
      </c>
      <c r="V63" t="s">
        <v>469</v>
      </c>
      <c r="W63" t="s">
        <v>1218</v>
      </c>
      <c r="X63" t="s">
        <v>232</v>
      </c>
      <c r="Y63" t="s">
        <v>287</v>
      </c>
      <c r="Z63" s="53" t="str">
        <f>INDEX('[10]PA'!$X$3:$X283,MATCH(AG63,'[10]PA'!$AE$3:$AE$222,0),1)</f>
        <v>CB</v>
      </c>
      <c r="AA63" t="s">
        <v>356</v>
      </c>
      <c r="AC63" t="s">
        <v>650</v>
      </c>
      <c r="AD63">
        <v>1890</v>
      </c>
      <c r="AF63" t="str">
        <f t="shared" si="5"/>
        <v>30984</v>
      </c>
      <c r="AG63" t="str">
        <f>'[14]PA0604-GDMReport'!W67</f>
        <v>30984</v>
      </c>
      <c r="AH63">
        <f t="shared" si="6"/>
        <v>0</v>
      </c>
      <c r="AI63">
        <v>3275</v>
      </c>
      <c r="AJ63">
        <v>7.538</v>
      </c>
      <c r="AK63">
        <v>35677.03</v>
      </c>
      <c r="AL63">
        <f t="shared" si="7"/>
        <v>682</v>
      </c>
      <c r="AM63" s="40">
        <f t="shared" si="8"/>
        <v>4.009</v>
      </c>
      <c r="AN63" s="32">
        <f t="shared" si="9"/>
        <v>5716.624000000003</v>
      </c>
    </row>
    <row r="64" spans="1:40" ht="12.75">
      <c r="A64" t="s">
        <v>183</v>
      </c>
      <c r="B64" t="s">
        <v>1241</v>
      </c>
      <c r="C64">
        <v>50074</v>
      </c>
      <c r="D64">
        <v>1</v>
      </c>
      <c r="F64">
        <v>24</v>
      </c>
      <c r="G64">
        <v>1208</v>
      </c>
      <c r="I64">
        <v>0.072</v>
      </c>
      <c r="J64">
        <v>0.429</v>
      </c>
      <c r="S64" s="32">
        <v>11847.9</v>
      </c>
      <c r="T64" t="s">
        <v>1235</v>
      </c>
      <c r="U64" t="s">
        <v>230</v>
      </c>
      <c r="V64" t="s">
        <v>483</v>
      </c>
      <c r="W64" t="s">
        <v>1242</v>
      </c>
      <c r="X64" t="s">
        <v>232</v>
      </c>
      <c r="Y64" t="s">
        <v>251</v>
      </c>
      <c r="Z64" s="53" t="str">
        <f>INDEX('[10]PA'!$X$3:$X284,MATCH(AG64,'[10]PA'!$AE$3:$AE$222,0),1)</f>
        <v>CC</v>
      </c>
      <c r="AA64" t="s">
        <v>274</v>
      </c>
      <c r="AC64" t="s">
        <v>242</v>
      </c>
      <c r="AD64">
        <v>696</v>
      </c>
      <c r="AF64" t="str">
        <f t="shared" si="5"/>
        <v>500741</v>
      </c>
      <c r="AG64" t="str">
        <f>'[14]PA0604-GDMReport'!W69</f>
        <v>500741</v>
      </c>
      <c r="AH64">
        <f t="shared" si="6"/>
        <v>0</v>
      </c>
      <c r="AL64">
        <f t="shared" si="7"/>
        <v>1208</v>
      </c>
      <c r="AM64" s="40">
        <f t="shared" si="8"/>
        <v>0.429</v>
      </c>
      <c r="AN64" s="32">
        <f t="shared" si="9"/>
        <v>11847.9</v>
      </c>
    </row>
    <row r="65" spans="1:40" ht="12.75">
      <c r="A65" t="s">
        <v>183</v>
      </c>
      <c r="B65" t="s">
        <v>1243</v>
      </c>
      <c r="C65">
        <v>55801</v>
      </c>
      <c r="D65">
        <v>1</v>
      </c>
      <c r="F65">
        <v>20.17</v>
      </c>
      <c r="G65">
        <v>2745</v>
      </c>
      <c r="I65">
        <v>0.027</v>
      </c>
      <c r="J65">
        <v>0.268</v>
      </c>
      <c r="S65" s="32">
        <v>29640.716</v>
      </c>
      <c r="T65" t="s">
        <v>1235</v>
      </c>
      <c r="U65" t="s">
        <v>230</v>
      </c>
      <c r="W65" t="s">
        <v>1244</v>
      </c>
      <c r="X65" t="s">
        <v>232</v>
      </c>
      <c r="Y65" t="s">
        <v>251</v>
      </c>
      <c r="Z65" s="53" t="e">
        <f>INDEX('[10]PA'!$X$3:$X285,MATCH(AG65,'[10]PA'!$AE$3:$AE$222,0),1)</f>
        <v>#N/A</v>
      </c>
      <c r="AA65" t="s">
        <v>274</v>
      </c>
      <c r="AB65" t="s">
        <v>575</v>
      </c>
      <c r="AC65" t="s">
        <v>920</v>
      </c>
      <c r="AD65">
        <v>2282</v>
      </c>
      <c r="AF65" t="str">
        <f t="shared" si="5"/>
        <v>558011</v>
      </c>
      <c r="AG65" t="str">
        <f>'[14]PA0604-GDMReport'!W70</f>
        <v>558011</v>
      </c>
      <c r="AH65">
        <f t="shared" si="6"/>
        <v>0</v>
      </c>
      <c r="AL65">
        <f t="shared" si="7"/>
        <v>2745</v>
      </c>
      <c r="AM65" s="40">
        <f t="shared" si="8"/>
        <v>0.268</v>
      </c>
      <c r="AN65" s="32">
        <f t="shared" si="9"/>
        <v>29640.716</v>
      </c>
    </row>
    <row r="66" spans="1:40" ht="12.75">
      <c r="A66" t="s">
        <v>183</v>
      </c>
      <c r="B66" t="s">
        <v>1243</v>
      </c>
      <c r="C66">
        <v>55801</v>
      </c>
      <c r="D66">
        <v>2</v>
      </c>
      <c r="F66">
        <v>19.63</v>
      </c>
      <c r="G66">
        <v>2729</v>
      </c>
      <c r="I66">
        <v>0.025</v>
      </c>
      <c r="J66">
        <v>0.244</v>
      </c>
      <c r="S66" s="32">
        <v>29057.388</v>
      </c>
      <c r="T66" t="s">
        <v>1235</v>
      </c>
      <c r="U66" t="s">
        <v>230</v>
      </c>
      <c r="W66" t="s">
        <v>1244</v>
      </c>
      <c r="X66" t="s">
        <v>232</v>
      </c>
      <c r="Y66" t="s">
        <v>251</v>
      </c>
      <c r="Z66" s="53" t="e">
        <f>INDEX('[10]PA'!$X$3:$X286,MATCH(AG66,'[10]PA'!$AE$3:$AE$222,0),1)</f>
        <v>#N/A</v>
      </c>
      <c r="AA66" t="s">
        <v>274</v>
      </c>
      <c r="AB66" t="s">
        <v>575</v>
      </c>
      <c r="AC66" t="s">
        <v>920</v>
      </c>
      <c r="AD66">
        <v>2282</v>
      </c>
      <c r="AF66" t="str">
        <f t="shared" si="5"/>
        <v>558012</v>
      </c>
      <c r="AG66" t="str">
        <f>'[14]PA0604-GDMReport'!W71</f>
        <v>558012</v>
      </c>
      <c r="AH66">
        <f t="shared" si="6"/>
        <v>0</v>
      </c>
      <c r="AL66">
        <f t="shared" si="7"/>
        <v>2729</v>
      </c>
      <c r="AM66" s="40">
        <f t="shared" si="8"/>
        <v>0.244</v>
      </c>
      <c r="AN66" s="32">
        <f t="shared" si="9"/>
        <v>29057.388</v>
      </c>
    </row>
    <row r="67" spans="1:40" ht="12.75">
      <c r="A67" t="s">
        <v>183</v>
      </c>
      <c r="B67" t="s">
        <v>1243</v>
      </c>
      <c r="C67">
        <v>55801</v>
      </c>
      <c r="D67">
        <v>3</v>
      </c>
      <c r="F67">
        <v>18.97</v>
      </c>
      <c r="G67">
        <v>2440</v>
      </c>
      <c r="I67">
        <v>0.02</v>
      </c>
      <c r="J67">
        <v>0.217</v>
      </c>
      <c r="S67" s="32">
        <v>26381.726</v>
      </c>
      <c r="T67" t="s">
        <v>1235</v>
      </c>
      <c r="U67" t="s">
        <v>230</v>
      </c>
      <c r="W67" t="s">
        <v>1244</v>
      </c>
      <c r="X67" t="s">
        <v>232</v>
      </c>
      <c r="Y67" t="s">
        <v>251</v>
      </c>
      <c r="Z67" s="53" t="e">
        <f>INDEX('[10]PA'!$X$3:$X287,MATCH(AG67,'[10]PA'!$AE$3:$AE$222,0),1)</f>
        <v>#N/A</v>
      </c>
      <c r="AA67" t="s">
        <v>274</v>
      </c>
      <c r="AB67" t="s">
        <v>575</v>
      </c>
      <c r="AC67" t="s">
        <v>920</v>
      </c>
      <c r="AD67">
        <v>2282</v>
      </c>
      <c r="AF67" t="str">
        <f aca="true" t="shared" si="10" ref="AF67:AF98">C67&amp;D67</f>
        <v>558013</v>
      </c>
      <c r="AG67" t="str">
        <f>'[14]PA0604-GDMReport'!W72</f>
        <v>558013</v>
      </c>
      <c r="AH67">
        <f aca="true" t="shared" si="11" ref="AH67:AH98">IF(AF67=AG67,)</f>
        <v>0</v>
      </c>
      <c r="AL67">
        <f aca="true" t="shared" si="12" ref="AL67:AL98">G67-AI67</f>
        <v>2440</v>
      </c>
      <c r="AM67" s="40">
        <f aca="true" t="shared" si="13" ref="AM67:AM98">J67-AJ67</f>
        <v>0.217</v>
      </c>
      <c r="AN67" s="32">
        <f aca="true" t="shared" si="14" ref="AN67:AN98">S67-AK67</f>
        <v>26381.726</v>
      </c>
    </row>
    <row r="68" spans="1:40" ht="12.75">
      <c r="A68" t="s">
        <v>183</v>
      </c>
      <c r="B68" t="s">
        <v>1243</v>
      </c>
      <c r="C68">
        <v>55801</v>
      </c>
      <c r="D68" t="s">
        <v>1245</v>
      </c>
      <c r="F68">
        <v>24</v>
      </c>
      <c r="H68">
        <v>4305</v>
      </c>
      <c r="I68">
        <v>0.04</v>
      </c>
      <c r="J68">
        <v>0.163</v>
      </c>
      <c r="S68" s="32">
        <v>8171.6</v>
      </c>
      <c r="T68" t="s">
        <v>1235</v>
      </c>
      <c r="U68" t="s">
        <v>230</v>
      </c>
      <c r="W68" t="s">
        <v>1244</v>
      </c>
      <c r="X68" t="s">
        <v>232</v>
      </c>
      <c r="Y68" t="s">
        <v>287</v>
      </c>
      <c r="Z68" s="53" t="e">
        <f>INDEX('[10]PA'!$X$3:$X288,MATCH(AG68,'[10]PA'!$AE$3:$AE$222,0),1)</f>
        <v>#N/A</v>
      </c>
      <c r="AA68" t="s">
        <v>274</v>
      </c>
      <c r="AB68" t="s">
        <v>575</v>
      </c>
      <c r="AC68" t="s">
        <v>554</v>
      </c>
      <c r="AD68">
        <v>392.5</v>
      </c>
      <c r="AF68" t="str">
        <f t="shared" si="10"/>
        <v>55801AB01</v>
      </c>
      <c r="AG68" t="str">
        <f>'[14]PA0604-GDMReport'!W73</f>
        <v>55801AB01</v>
      </c>
      <c r="AH68">
        <f t="shared" si="11"/>
        <v>0</v>
      </c>
      <c r="AJ68">
        <v>0.147</v>
      </c>
      <c r="AK68">
        <v>6787.3</v>
      </c>
      <c r="AL68">
        <f t="shared" si="12"/>
        <v>0</v>
      </c>
      <c r="AM68" s="40">
        <f t="shared" si="13"/>
        <v>0.016000000000000014</v>
      </c>
      <c r="AN68" s="32">
        <f t="shared" si="14"/>
        <v>1384.3000000000002</v>
      </c>
    </row>
    <row r="69" spans="1:40" ht="12.75">
      <c r="A69" t="s">
        <v>183</v>
      </c>
      <c r="B69" t="s">
        <v>1243</v>
      </c>
      <c r="C69">
        <v>55801</v>
      </c>
      <c r="D69" t="s">
        <v>1246</v>
      </c>
      <c r="F69">
        <v>24</v>
      </c>
      <c r="H69">
        <v>4356</v>
      </c>
      <c r="I69">
        <v>0.029</v>
      </c>
      <c r="J69">
        <v>0.117</v>
      </c>
      <c r="S69" s="32">
        <v>8171.7</v>
      </c>
      <c r="T69" t="s">
        <v>1235</v>
      </c>
      <c r="U69" t="s">
        <v>230</v>
      </c>
      <c r="W69" t="s">
        <v>1244</v>
      </c>
      <c r="X69" t="s">
        <v>232</v>
      </c>
      <c r="Y69" t="s">
        <v>287</v>
      </c>
      <c r="Z69" s="53" t="e">
        <f>INDEX('[10]PA'!$X$3:$X289,MATCH(AG69,'[10]PA'!$AE$3:$AE$222,0),1)</f>
        <v>#N/A</v>
      </c>
      <c r="AA69" t="s">
        <v>274</v>
      </c>
      <c r="AB69" t="s">
        <v>575</v>
      </c>
      <c r="AC69" t="s">
        <v>554</v>
      </c>
      <c r="AD69">
        <v>392.5</v>
      </c>
      <c r="AF69" t="str">
        <f t="shared" si="10"/>
        <v>55801AB02</v>
      </c>
      <c r="AG69" t="str">
        <f>'[14]PA0604-GDMReport'!W74</f>
        <v>55801AB02</v>
      </c>
      <c r="AH69">
        <f t="shared" si="11"/>
        <v>0</v>
      </c>
      <c r="AJ69">
        <v>0.142</v>
      </c>
      <c r="AK69">
        <v>6787.7</v>
      </c>
      <c r="AL69">
        <f t="shared" si="12"/>
        <v>0</v>
      </c>
      <c r="AM69" s="40">
        <f t="shared" si="13"/>
        <v>-0.02499999999999998</v>
      </c>
      <c r="AN69" s="32">
        <f t="shared" si="14"/>
        <v>1384</v>
      </c>
    </row>
    <row r="70" spans="1:40" ht="12.75">
      <c r="A70" t="s">
        <v>183</v>
      </c>
      <c r="B70" t="s">
        <v>1243</v>
      </c>
      <c r="C70">
        <v>55801</v>
      </c>
      <c r="D70" t="s">
        <v>1247</v>
      </c>
      <c r="F70">
        <v>24</v>
      </c>
      <c r="H70">
        <v>1344</v>
      </c>
      <c r="I70">
        <v>0.029</v>
      </c>
      <c r="J70">
        <v>0.028</v>
      </c>
      <c r="S70" s="32">
        <v>1907.8</v>
      </c>
      <c r="T70" t="s">
        <v>1235</v>
      </c>
      <c r="U70" t="s">
        <v>230</v>
      </c>
      <c r="W70" t="s">
        <v>1244</v>
      </c>
      <c r="X70" t="s">
        <v>232</v>
      </c>
      <c r="Y70" t="s">
        <v>287</v>
      </c>
      <c r="Z70" s="53" t="e">
        <f>INDEX('[10]PA'!$X$3:$X290,MATCH(AG70,'[10]PA'!$AE$3:$AE$222,0),1)</f>
        <v>#N/A</v>
      </c>
      <c r="AA70" t="s">
        <v>274</v>
      </c>
      <c r="AB70" t="s">
        <v>575</v>
      </c>
      <c r="AC70" t="s">
        <v>554</v>
      </c>
      <c r="AD70">
        <v>392.5</v>
      </c>
      <c r="AF70" t="str">
        <f t="shared" si="10"/>
        <v>55801AB03</v>
      </c>
      <c r="AG70" t="str">
        <f>'[14]PA0604-GDMReport'!W75</f>
        <v>55801AB03</v>
      </c>
      <c r="AH70">
        <f t="shared" si="11"/>
        <v>0</v>
      </c>
      <c r="AJ70">
        <v>0.104</v>
      </c>
      <c r="AK70">
        <v>6787.3</v>
      </c>
      <c r="AL70">
        <f t="shared" si="12"/>
        <v>0</v>
      </c>
      <c r="AM70" s="40">
        <f t="shared" si="13"/>
        <v>-0.076</v>
      </c>
      <c r="AN70" s="32">
        <f t="shared" si="14"/>
        <v>-4879.5</v>
      </c>
    </row>
    <row r="71" spans="1:40" ht="12.75">
      <c r="A71" t="s">
        <v>183</v>
      </c>
      <c r="B71" t="s">
        <v>1243</v>
      </c>
      <c r="C71">
        <v>55801</v>
      </c>
      <c r="D71" t="s">
        <v>1248</v>
      </c>
      <c r="F71">
        <v>24</v>
      </c>
      <c r="H71">
        <v>4410</v>
      </c>
      <c r="I71">
        <v>0.037</v>
      </c>
      <c r="J71">
        <v>0.151</v>
      </c>
      <c r="S71" s="32">
        <v>8171.8</v>
      </c>
      <c r="T71" t="s">
        <v>1235</v>
      </c>
      <c r="U71" t="s">
        <v>230</v>
      </c>
      <c r="W71" t="s">
        <v>1244</v>
      </c>
      <c r="X71" t="s">
        <v>232</v>
      </c>
      <c r="Y71" t="s">
        <v>287</v>
      </c>
      <c r="Z71" s="53" t="e">
        <f>INDEX('[10]PA'!$X$3:$X291,MATCH(AG71,'[10]PA'!$AE$3:$AE$222,0),1)</f>
        <v>#N/A</v>
      </c>
      <c r="AA71" t="s">
        <v>274</v>
      </c>
      <c r="AB71" t="s">
        <v>575</v>
      </c>
      <c r="AC71" t="s">
        <v>554</v>
      </c>
      <c r="AD71">
        <v>392.5</v>
      </c>
      <c r="AF71" t="str">
        <f t="shared" si="10"/>
        <v>55801AB04</v>
      </c>
      <c r="AG71" t="str">
        <f>'[14]PA0604-GDMReport'!W76</f>
        <v>55801AB04</v>
      </c>
      <c r="AH71">
        <f t="shared" si="11"/>
        <v>0</v>
      </c>
      <c r="AJ71">
        <v>0.132</v>
      </c>
      <c r="AK71">
        <v>6787.3</v>
      </c>
      <c r="AL71">
        <f t="shared" si="12"/>
        <v>0</v>
      </c>
      <c r="AM71" s="40">
        <f t="shared" si="13"/>
        <v>0.01899999999999999</v>
      </c>
      <c r="AN71" s="32">
        <f t="shared" si="14"/>
        <v>1384.5</v>
      </c>
    </row>
    <row r="72" spans="1:40" ht="12.75">
      <c r="A72" t="s">
        <v>183</v>
      </c>
      <c r="B72" t="s">
        <v>1249</v>
      </c>
      <c r="C72">
        <v>55298</v>
      </c>
      <c r="D72" t="s">
        <v>1250</v>
      </c>
      <c r="F72">
        <v>14.97</v>
      </c>
      <c r="G72">
        <v>3664</v>
      </c>
      <c r="I72">
        <v>0.011</v>
      </c>
      <c r="J72">
        <v>0.097</v>
      </c>
      <c r="S72" s="32">
        <v>25107.67</v>
      </c>
      <c r="T72" t="s">
        <v>1231</v>
      </c>
      <c r="U72" t="s">
        <v>245</v>
      </c>
      <c r="W72" t="s">
        <v>1251</v>
      </c>
      <c r="X72" t="s">
        <v>232</v>
      </c>
      <c r="Y72" t="s">
        <v>251</v>
      </c>
      <c r="Z72" s="53" t="e">
        <f>INDEX('[10]PA'!$X$3:$X292,MATCH(AG72,'[10]PA'!$AE$3:$AE$222,0),1)</f>
        <v>#N/A</v>
      </c>
      <c r="AA72" t="s">
        <v>274</v>
      </c>
      <c r="AC72" t="s">
        <v>920</v>
      </c>
      <c r="AD72">
        <v>2280</v>
      </c>
      <c r="AF72" t="str">
        <f t="shared" si="10"/>
        <v>552981A</v>
      </c>
      <c r="AG72" t="str">
        <f>'[14]PA0604-GDMReport'!W77</f>
        <v>552981A</v>
      </c>
      <c r="AH72">
        <f t="shared" si="11"/>
        <v>0</v>
      </c>
      <c r="AL72">
        <f t="shared" si="12"/>
        <v>3664</v>
      </c>
      <c r="AM72" s="40">
        <f t="shared" si="13"/>
        <v>0.097</v>
      </c>
      <c r="AN72" s="32">
        <f t="shared" si="14"/>
        <v>25107.67</v>
      </c>
    </row>
    <row r="73" spans="1:40" ht="12.75">
      <c r="A73" t="s">
        <v>183</v>
      </c>
      <c r="B73" t="s">
        <v>1249</v>
      </c>
      <c r="C73">
        <v>55298</v>
      </c>
      <c r="D73" t="s">
        <v>1252</v>
      </c>
      <c r="F73">
        <v>15.48</v>
      </c>
      <c r="G73">
        <v>3565</v>
      </c>
      <c r="I73">
        <v>0.017</v>
      </c>
      <c r="J73">
        <v>0.136</v>
      </c>
      <c r="S73" s="32">
        <v>25807.312</v>
      </c>
      <c r="T73" t="s">
        <v>1231</v>
      </c>
      <c r="U73" t="s">
        <v>245</v>
      </c>
      <c r="W73" t="s">
        <v>1251</v>
      </c>
      <c r="X73" t="s">
        <v>232</v>
      </c>
      <c r="Y73" t="s">
        <v>251</v>
      </c>
      <c r="Z73" s="53" t="e">
        <f>INDEX('[10]PA'!$X$3:$X293,MATCH(AG73,'[10]PA'!$AE$3:$AE$222,0),1)</f>
        <v>#N/A</v>
      </c>
      <c r="AA73" t="s">
        <v>274</v>
      </c>
      <c r="AC73" t="s">
        <v>920</v>
      </c>
      <c r="AD73">
        <v>2280</v>
      </c>
      <c r="AF73" t="str">
        <f t="shared" si="10"/>
        <v>552981B</v>
      </c>
      <c r="AG73" t="str">
        <f>'[14]PA0604-GDMReport'!W78</f>
        <v>552981B</v>
      </c>
      <c r="AH73">
        <f t="shared" si="11"/>
        <v>0</v>
      </c>
      <c r="AL73">
        <f t="shared" si="12"/>
        <v>3565</v>
      </c>
      <c r="AM73" s="40">
        <f t="shared" si="13"/>
        <v>0.136</v>
      </c>
      <c r="AN73" s="32">
        <f t="shared" si="14"/>
        <v>25807.312</v>
      </c>
    </row>
    <row r="74" spans="1:40" ht="12.75">
      <c r="A74" t="s">
        <v>183</v>
      </c>
      <c r="B74" t="s">
        <v>1249</v>
      </c>
      <c r="C74">
        <v>55298</v>
      </c>
      <c r="D74" t="s">
        <v>1208</v>
      </c>
      <c r="F74">
        <v>13.81</v>
      </c>
      <c r="G74">
        <v>2435</v>
      </c>
      <c r="I74">
        <v>0.029</v>
      </c>
      <c r="J74">
        <v>0.114</v>
      </c>
      <c r="S74" s="32">
        <v>17230.219</v>
      </c>
      <c r="T74" t="s">
        <v>1231</v>
      </c>
      <c r="U74" t="s">
        <v>245</v>
      </c>
      <c r="W74" t="s">
        <v>1251</v>
      </c>
      <c r="X74" t="s">
        <v>232</v>
      </c>
      <c r="Y74" t="s">
        <v>251</v>
      </c>
      <c r="Z74" s="53" t="e">
        <f>INDEX('[10]PA'!$X$3:$X294,MATCH(AG74,'[10]PA'!$AE$3:$AE$222,0),1)</f>
        <v>#N/A</v>
      </c>
      <c r="AA74" t="s">
        <v>274</v>
      </c>
      <c r="AC74" t="s">
        <v>920</v>
      </c>
      <c r="AD74">
        <v>2280</v>
      </c>
      <c r="AF74" t="str">
        <f t="shared" si="10"/>
        <v>552982A</v>
      </c>
      <c r="AG74" t="str">
        <f>'[14]PA0604-GDMReport'!W79</f>
        <v>552982A</v>
      </c>
      <c r="AH74">
        <f t="shared" si="11"/>
        <v>0</v>
      </c>
      <c r="AL74">
        <f t="shared" si="12"/>
        <v>2435</v>
      </c>
      <c r="AM74" s="40">
        <f t="shared" si="13"/>
        <v>0.114</v>
      </c>
      <c r="AN74" s="32">
        <f t="shared" si="14"/>
        <v>17230.219</v>
      </c>
    </row>
    <row r="75" spans="1:40" ht="12.75">
      <c r="A75" t="s">
        <v>183</v>
      </c>
      <c r="B75" t="s">
        <v>1249</v>
      </c>
      <c r="C75">
        <v>55298</v>
      </c>
      <c r="D75" t="s">
        <v>1210</v>
      </c>
      <c r="F75">
        <v>13.25</v>
      </c>
      <c r="G75">
        <v>2356</v>
      </c>
      <c r="I75">
        <v>0.021</v>
      </c>
      <c r="J75">
        <v>0.088</v>
      </c>
      <c r="S75" s="32">
        <v>16945.368</v>
      </c>
      <c r="T75" t="s">
        <v>1231</v>
      </c>
      <c r="U75" t="s">
        <v>245</v>
      </c>
      <c r="W75" t="s">
        <v>1251</v>
      </c>
      <c r="X75" t="s">
        <v>232</v>
      </c>
      <c r="Y75" t="s">
        <v>251</v>
      </c>
      <c r="Z75" s="53" t="e">
        <f>INDEX('[10]PA'!$X$3:$X295,MATCH(AG75,'[10]PA'!$AE$3:$AE$222,0),1)</f>
        <v>#N/A</v>
      </c>
      <c r="AA75" t="s">
        <v>274</v>
      </c>
      <c r="AC75" t="s">
        <v>920</v>
      </c>
      <c r="AD75">
        <v>2280</v>
      </c>
      <c r="AF75" t="str">
        <f t="shared" si="10"/>
        <v>552982B</v>
      </c>
      <c r="AG75" t="str">
        <f>'[14]PA0604-GDMReport'!W80</f>
        <v>552982B</v>
      </c>
      <c r="AH75">
        <f t="shared" si="11"/>
        <v>0</v>
      </c>
      <c r="AL75">
        <f t="shared" si="12"/>
        <v>2356</v>
      </c>
      <c r="AM75" s="40">
        <f t="shared" si="13"/>
        <v>0.088</v>
      </c>
      <c r="AN75" s="32">
        <f t="shared" si="14"/>
        <v>16945.368</v>
      </c>
    </row>
    <row r="76" spans="1:40" ht="12.75">
      <c r="A76" t="s">
        <v>183</v>
      </c>
      <c r="B76" t="s">
        <v>1253</v>
      </c>
      <c r="C76">
        <v>7701</v>
      </c>
      <c r="D76" t="s">
        <v>1254</v>
      </c>
      <c r="F76">
        <v>0</v>
      </c>
      <c r="S76" s="32"/>
      <c r="T76" t="s">
        <v>1231</v>
      </c>
      <c r="U76" t="s">
        <v>230</v>
      </c>
      <c r="V76" t="s">
        <v>1255</v>
      </c>
      <c r="W76" t="s">
        <v>1229</v>
      </c>
      <c r="X76" t="s">
        <v>232</v>
      </c>
      <c r="Y76" t="s">
        <v>287</v>
      </c>
      <c r="Z76" s="53" t="str">
        <f>INDEX('[10]PA'!$X$3:$X296,MATCH(AG76,'[10]PA'!$AE$3:$AE$222,0),1)</f>
        <v>LFB</v>
      </c>
      <c r="AA76" t="s">
        <v>274</v>
      </c>
      <c r="AB76" t="s">
        <v>0</v>
      </c>
      <c r="AD76">
        <v>468</v>
      </c>
      <c r="AF76" t="str">
        <f t="shared" si="10"/>
        <v>7701PHBLR3</v>
      </c>
      <c r="AG76" t="str">
        <f>'[14]PA0604-GDMReport'!W81</f>
        <v>7701PHBLR3</v>
      </c>
      <c r="AH76">
        <f t="shared" si="11"/>
        <v>0</v>
      </c>
      <c r="AL76">
        <f t="shared" si="12"/>
        <v>0</v>
      </c>
      <c r="AM76" s="40">
        <f t="shared" si="13"/>
        <v>0</v>
      </c>
      <c r="AN76" s="32">
        <f t="shared" si="14"/>
        <v>0</v>
      </c>
    </row>
    <row r="77" spans="1:40" ht="12.75">
      <c r="A77" t="s">
        <v>183</v>
      </c>
      <c r="B77" t="s">
        <v>1253</v>
      </c>
      <c r="C77">
        <v>7701</v>
      </c>
      <c r="D77" t="s">
        <v>1</v>
      </c>
      <c r="F77">
        <v>24</v>
      </c>
      <c r="H77">
        <v>3626</v>
      </c>
      <c r="I77">
        <v>0.057</v>
      </c>
      <c r="J77">
        <v>0.156</v>
      </c>
      <c r="S77" s="32">
        <v>5395.8</v>
      </c>
      <c r="T77" t="s">
        <v>1231</v>
      </c>
      <c r="U77" t="s">
        <v>230</v>
      </c>
      <c r="V77" t="s">
        <v>1255</v>
      </c>
      <c r="W77" t="s">
        <v>1229</v>
      </c>
      <c r="X77" t="s">
        <v>232</v>
      </c>
      <c r="Y77" t="s">
        <v>287</v>
      </c>
      <c r="Z77" s="53" t="str">
        <f>INDEX('[10]PA'!$X$3:$X297,MATCH(AG77,'[10]PA'!$AE$3:$AE$222,0),1)</f>
        <v>LFB</v>
      </c>
      <c r="AA77" t="s">
        <v>352</v>
      </c>
      <c r="AB77" t="s">
        <v>357</v>
      </c>
      <c r="AC77" t="s">
        <v>375</v>
      </c>
      <c r="AD77">
        <v>468</v>
      </c>
      <c r="AF77" t="str">
        <f t="shared" si="10"/>
        <v>7701PHBLR4</v>
      </c>
      <c r="AG77" t="str">
        <f>'[14]PA0604-GDMReport'!W82</f>
        <v>7701PHBLR4</v>
      </c>
      <c r="AH77">
        <f t="shared" si="11"/>
        <v>0</v>
      </c>
      <c r="AJ77">
        <v>0.112</v>
      </c>
      <c r="AK77">
        <v>4922.9</v>
      </c>
      <c r="AL77">
        <f t="shared" si="12"/>
        <v>0</v>
      </c>
      <c r="AM77" s="40">
        <f t="shared" si="13"/>
        <v>0.044</v>
      </c>
      <c r="AN77" s="32">
        <f t="shared" si="14"/>
        <v>472.90000000000055</v>
      </c>
    </row>
    <row r="78" spans="1:40" ht="12.75">
      <c r="A78" t="s">
        <v>183</v>
      </c>
      <c r="B78" t="s">
        <v>1253</v>
      </c>
      <c r="C78">
        <v>7701</v>
      </c>
      <c r="D78" t="s">
        <v>2</v>
      </c>
      <c r="F78">
        <v>24</v>
      </c>
      <c r="H78">
        <v>3833</v>
      </c>
      <c r="I78">
        <v>0.038</v>
      </c>
      <c r="J78">
        <v>0.124</v>
      </c>
      <c r="S78" s="32">
        <v>6135.4</v>
      </c>
      <c r="T78" t="s">
        <v>1231</v>
      </c>
      <c r="U78" t="s">
        <v>230</v>
      </c>
      <c r="V78" t="s">
        <v>1255</v>
      </c>
      <c r="W78" t="s">
        <v>1229</v>
      </c>
      <c r="X78" t="s">
        <v>232</v>
      </c>
      <c r="Y78" t="s">
        <v>287</v>
      </c>
      <c r="Z78" s="53" t="str">
        <f>INDEX('[10]PA'!$X$3:$X298,MATCH(AG78,'[10]PA'!$AE$3:$AE$222,0),1)</f>
        <v>LFB</v>
      </c>
      <c r="AA78" t="s">
        <v>352</v>
      </c>
      <c r="AB78" t="s">
        <v>357</v>
      </c>
      <c r="AC78" t="s">
        <v>375</v>
      </c>
      <c r="AD78">
        <v>468</v>
      </c>
      <c r="AF78" t="str">
        <f t="shared" si="10"/>
        <v>7701PHBLR5</v>
      </c>
      <c r="AG78" t="str">
        <f>'[14]PA0604-GDMReport'!W83</f>
        <v>7701PHBLR5</v>
      </c>
      <c r="AH78">
        <f t="shared" si="11"/>
        <v>0</v>
      </c>
      <c r="AJ78">
        <v>0.128</v>
      </c>
      <c r="AK78">
        <v>4896.8</v>
      </c>
      <c r="AL78">
        <f t="shared" si="12"/>
        <v>0</v>
      </c>
      <c r="AM78" s="40">
        <f t="shared" si="13"/>
        <v>-0.0040000000000000036</v>
      </c>
      <c r="AN78" s="32">
        <f t="shared" si="14"/>
        <v>1238.5999999999995</v>
      </c>
    </row>
    <row r="79" spans="1:40" ht="12.75">
      <c r="A79" t="s">
        <v>183</v>
      </c>
      <c r="B79" t="s">
        <v>3</v>
      </c>
      <c r="C79">
        <v>55516</v>
      </c>
      <c r="D79" t="s">
        <v>4</v>
      </c>
      <c r="F79">
        <v>15.14</v>
      </c>
      <c r="G79">
        <v>3598</v>
      </c>
      <c r="I79">
        <v>0.015</v>
      </c>
      <c r="J79">
        <v>0.109</v>
      </c>
      <c r="S79" s="32">
        <v>25381.07</v>
      </c>
      <c r="T79" t="s">
        <v>1187</v>
      </c>
      <c r="U79" t="s">
        <v>245</v>
      </c>
      <c r="W79" t="s">
        <v>5</v>
      </c>
      <c r="X79" t="s">
        <v>232</v>
      </c>
      <c r="Y79" t="s">
        <v>251</v>
      </c>
      <c r="Z79" s="53" t="s">
        <v>749</v>
      </c>
      <c r="AA79" t="s">
        <v>274</v>
      </c>
      <c r="AC79" t="s">
        <v>920</v>
      </c>
      <c r="AD79">
        <v>2232</v>
      </c>
      <c r="AF79" t="str">
        <f t="shared" si="10"/>
        <v>55516CTG1</v>
      </c>
      <c r="AG79" t="str">
        <f>'[14]PA0604-GDMReport'!W84</f>
        <v>55516CTG1</v>
      </c>
      <c r="AH79">
        <f t="shared" si="11"/>
        <v>0</v>
      </c>
      <c r="AL79">
        <f t="shared" si="12"/>
        <v>3598</v>
      </c>
      <c r="AM79" s="40">
        <f t="shared" si="13"/>
        <v>0.109</v>
      </c>
      <c r="AN79" s="32">
        <f t="shared" si="14"/>
        <v>25381.07</v>
      </c>
    </row>
    <row r="80" spans="1:40" ht="12.75">
      <c r="A80" t="s">
        <v>183</v>
      </c>
      <c r="B80" t="s">
        <v>3</v>
      </c>
      <c r="C80">
        <v>55516</v>
      </c>
      <c r="D80" t="s">
        <v>6</v>
      </c>
      <c r="F80">
        <v>14.57</v>
      </c>
      <c r="G80">
        <v>3414</v>
      </c>
      <c r="I80">
        <v>0.024</v>
      </c>
      <c r="J80">
        <v>0.162</v>
      </c>
      <c r="S80" s="32">
        <v>24702.102</v>
      </c>
      <c r="T80" t="s">
        <v>1187</v>
      </c>
      <c r="U80" t="s">
        <v>245</v>
      </c>
      <c r="W80" t="s">
        <v>5</v>
      </c>
      <c r="X80" t="s">
        <v>232</v>
      </c>
      <c r="Y80" t="s">
        <v>251</v>
      </c>
      <c r="Z80" s="53" t="s">
        <v>749</v>
      </c>
      <c r="AA80" t="s">
        <v>274</v>
      </c>
      <c r="AC80" t="s">
        <v>920</v>
      </c>
      <c r="AD80">
        <v>2232</v>
      </c>
      <c r="AF80" t="str">
        <f t="shared" si="10"/>
        <v>55516CTG2</v>
      </c>
      <c r="AG80" t="str">
        <f>'[14]PA0604-GDMReport'!W85</f>
        <v>55516CTG2</v>
      </c>
      <c r="AH80">
        <f t="shared" si="11"/>
        <v>0</v>
      </c>
      <c r="AL80">
        <f t="shared" si="12"/>
        <v>3414</v>
      </c>
      <c r="AM80" s="40">
        <f t="shared" si="13"/>
        <v>0.162</v>
      </c>
      <c r="AN80" s="32">
        <f t="shared" si="14"/>
        <v>24702.102</v>
      </c>
    </row>
    <row r="81" spans="1:40" ht="12.75">
      <c r="A81" t="s">
        <v>183</v>
      </c>
      <c r="B81" t="s">
        <v>7</v>
      </c>
      <c r="C81">
        <v>50130</v>
      </c>
      <c r="D81">
        <v>34</v>
      </c>
      <c r="F81">
        <v>24</v>
      </c>
      <c r="H81">
        <v>1047</v>
      </c>
      <c r="I81">
        <v>0.196</v>
      </c>
      <c r="J81">
        <v>1.324</v>
      </c>
      <c r="S81" s="32">
        <v>13719.7</v>
      </c>
      <c r="T81" t="s">
        <v>1174</v>
      </c>
      <c r="U81" t="s">
        <v>8</v>
      </c>
      <c r="V81" t="s">
        <v>9</v>
      </c>
      <c r="W81" t="s">
        <v>10</v>
      </c>
      <c r="X81" t="s">
        <v>232</v>
      </c>
      <c r="Y81" t="s">
        <v>261</v>
      </c>
      <c r="Z81" s="53" t="str">
        <f>INDEX('[10]PA'!$X$3:$X301,MATCH(AG81,'[10]PA'!$AE$3:$AE$222,0),1)</f>
        <v>CB</v>
      </c>
      <c r="AA81" t="s">
        <v>356</v>
      </c>
      <c r="AB81" t="s">
        <v>274</v>
      </c>
      <c r="AC81" t="s">
        <v>650</v>
      </c>
      <c r="AD81">
        <v>600</v>
      </c>
      <c r="AF81" t="str">
        <f t="shared" si="10"/>
        <v>5013034</v>
      </c>
      <c r="AG81" t="str">
        <f>'[14]PA0604-GDMReport'!W86</f>
        <v>5013034</v>
      </c>
      <c r="AH81">
        <f t="shared" si="11"/>
        <v>0</v>
      </c>
      <c r="AJ81">
        <v>2.071</v>
      </c>
      <c r="AK81">
        <v>11992.7</v>
      </c>
      <c r="AL81">
        <f t="shared" si="12"/>
        <v>0</v>
      </c>
      <c r="AM81" s="40">
        <f t="shared" si="13"/>
        <v>-0.7470000000000001</v>
      </c>
      <c r="AN81" s="32">
        <f t="shared" si="14"/>
        <v>1727</v>
      </c>
    </row>
    <row r="82" spans="1:40" ht="12.75">
      <c r="A82" t="s">
        <v>183</v>
      </c>
      <c r="B82" t="s">
        <v>7</v>
      </c>
      <c r="C82">
        <v>50130</v>
      </c>
      <c r="D82">
        <v>35</v>
      </c>
      <c r="F82">
        <v>24</v>
      </c>
      <c r="H82">
        <v>940</v>
      </c>
      <c r="I82">
        <v>0.284</v>
      </c>
      <c r="J82">
        <v>1.986</v>
      </c>
      <c r="S82" s="32">
        <v>13948.3</v>
      </c>
      <c r="T82" t="s">
        <v>1174</v>
      </c>
      <c r="U82" t="s">
        <v>8</v>
      </c>
      <c r="V82" t="s">
        <v>9</v>
      </c>
      <c r="W82" t="s">
        <v>10</v>
      </c>
      <c r="X82" t="s">
        <v>232</v>
      </c>
      <c r="Y82" t="s">
        <v>261</v>
      </c>
      <c r="Z82" s="53" t="str">
        <f>INDEX('[10]PA'!$X$3:$X302,MATCH(AG82,'[10]PA'!$AE$3:$AE$222,0),1)</f>
        <v>CB</v>
      </c>
      <c r="AA82" t="s">
        <v>356</v>
      </c>
      <c r="AB82" t="s">
        <v>274</v>
      </c>
      <c r="AC82" t="s">
        <v>650</v>
      </c>
      <c r="AD82">
        <v>600</v>
      </c>
      <c r="AF82" t="str">
        <f t="shared" si="10"/>
        <v>5013035</v>
      </c>
      <c r="AG82" t="str">
        <f>'[14]PA0604-GDMReport'!W87</f>
        <v>5013035</v>
      </c>
      <c r="AH82">
        <f t="shared" si="11"/>
        <v>0</v>
      </c>
      <c r="AJ82">
        <v>1.624</v>
      </c>
      <c r="AK82">
        <v>9353</v>
      </c>
      <c r="AL82">
        <f t="shared" si="12"/>
        <v>0</v>
      </c>
      <c r="AM82" s="40">
        <f t="shared" si="13"/>
        <v>0.3619999999999999</v>
      </c>
      <c r="AN82" s="32">
        <f t="shared" si="14"/>
        <v>4595.299999999999</v>
      </c>
    </row>
    <row r="83" spans="1:40" ht="12.75">
      <c r="A83" t="s">
        <v>183</v>
      </c>
      <c r="B83" t="s">
        <v>11</v>
      </c>
      <c r="C83">
        <v>10113</v>
      </c>
      <c r="D83">
        <v>31</v>
      </c>
      <c r="E83" t="s">
        <v>1238</v>
      </c>
      <c r="F83">
        <v>24</v>
      </c>
      <c r="H83">
        <v>9584</v>
      </c>
      <c r="I83">
        <v>0.062</v>
      </c>
      <c r="J83">
        <v>0.375</v>
      </c>
      <c r="S83" s="32">
        <v>12034.95</v>
      </c>
      <c r="T83" t="s">
        <v>12</v>
      </c>
      <c r="U83" t="s">
        <v>230</v>
      </c>
      <c r="V83" t="s">
        <v>469</v>
      </c>
      <c r="W83" t="s">
        <v>13</v>
      </c>
      <c r="X83" t="s">
        <v>232</v>
      </c>
      <c r="Y83" t="s">
        <v>233</v>
      </c>
      <c r="Z83" s="53" t="str">
        <f>INDEX('[10]PA'!$X$3:$X303,MATCH(AG83,'[10]PA'!$AE$3:$AE$222,0),1)</f>
        <v>CB</v>
      </c>
      <c r="AA83" t="s">
        <v>1214</v>
      </c>
      <c r="AC83" t="s">
        <v>288</v>
      </c>
      <c r="AD83">
        <v>520</v>
      </c>
      <c r="AF83" t="str">
        <f t="shared" si="10"/>
        <v>1011331</v>
      </c>
      <c r="AG83" t="str">
        <f>'[14]PA0604-GDMReport'!W88</f>
        <v>1011331</v>
      </c>
      <c r="AH83">
        <f t="shared" si="11"/>
        <v>0</v>
      </c>
      <c r="AJ83">
        <v>0.273</v>
      </c>
      <c r="AK83">
        <v>12008.05</v>
      </c>
      <c r="AL83">
        <f t="shared" si="12"/>
        <v>0</v>
      </c>
      <c r="AM83" s="40">
        <f t="shared" si="13"/>
        <v>0.10199999999999998</v>
      </c>
      <c r="AN83" s="32">
        <f t="shared" si="14"/>
        <v>26.900000000001455</v>
      </c>
    </row>
    <row r="84" spans="1:40" ht="12.75">
      <c r="A84" t="s">
        <v>183</v>
      </c>
      <c r="B84" t="s">
        <v>11</v>
      </c>
      <c r="C84">
        <v>10113</v>
      </c>
      <c r="D84">
        <v>32</v>
      </c>
      <c r="E84" t="s">
        <v>1238</v>
      </c>
      <c r="F84">
        <v>24</v>
      </c>
      <c r="H84">
        <v>9617</v>
      </c>
      <c r="I84">
        <v>0.062</v>
      </c>
      <c r="J84">
        <v>0.376</v>
      </c>
      <c r="S84" s="32">
        <v>12075.85</v>
      </c>
      <c r="T84" t="s">
        <v>12</v>
      </c>
      <c r="U84" t="s">
        <v>230</v>
      </c>
      <c r="V84" t="s">
        <v>469</v>
      </c>
      <c r="W84" t="s">
        <v>13</v>
      </c>
      <c r="X84" t="s">
        <v>232</v>
      </c>
      <c r="Y84" t="s">
        <v>233</v>
      </c>
      <c r="Z84" s="53" t="str">
        <f>INDEX('[10]PA'!$X$3:$X304,MATCH(AG84,'[10]PA'!$AE$3:$AE$222,0),1)</f>
        <v>CB</v>
      </c>
      <c r="AA84" t="s">
        <v>1214</v>
      </c>
      <c r="AC84" t="s">
        <v>288</v>
      </c>
      <c r="AD84">
        <v>520</v>
      </c>
      <c r="AF84" t="str">
        <f t="shared" si="10"/>
        <v>1011332</v>
      </c>
      <c r="AG84" t="str">
        <f>'[14]PA0604-GDMReport'!W89</f>
        <v>1011332</v>
      </c>
      <c r="AH84">
        <f t="shared" si="11"/>
        <v>0</v>
      </c>
      <c r="AJ84">
        <v>0.273</v>
      </c>
      <c r="AK84">
        <v>12005.55</v>
      </c>
      <c r="AL84">
        <f t="shared" si="12"/>
        <v>0</v>
      </c>
      <c r="AM84" s="40">
        <f t="shared" si="13"/>
        <v>0.10299999999999998</v>
      </c>
      <c r="AN84" s="32">
        <f t="shared" si="14"/>
        <v>70.30000000000109</v>
      </c>
    </row>
    <row r="85" spans="1:40" ht="12.75">
      <c r="A85" t="s">
        <v>183</v>
      </c>
      <c r="B85" t="s">
        <v>14</v>
      </c>
      <c r="C85">
        <v>54785</v>
      </c>
      <c r="D85">
        <v>2</v>
      </c>
      <c r="F85">
        <v>24</v>
      </c>
      <c r="G85">
        <v>2209</v>
      </c>
      <c r="I85">
        <v>0.026</v>
      </c>
      <c r="J85">
        <v>0.387</v>
      </c>
      <c r="S85" s="32">
        <v>29872.6</v>
      </c>
      <c r="T85" t="s">
        <v>15</v>
      </c>
      <c r="U85" t="s">
        <v>245</v>
      </c>
      <c r="V85" t="s">
        <v>469</v>
      </c>
      <c r="W85" t="s">
        <v>16</v>
      </c>
      <c r="X85" t="s">
        <v>232</v>
      </c>
      <c r="Y85" t="s">
        <v>251</v>
      </c>
      <c r="Z85" s="53" t="str">
        <f>INDEX('[10]PA'!$X$3:$X305,MATCH(AG85,'[10]PA'!$AE$3:$AE$222,0),1)</f>
        <v>CC</v>
      </c>
      <c r="AA85" t="s">
        <v>274</v>
      </c>
      <c r="AB85" t="s">
        <v>258</v>
      </c>
      <c r="AD85">
        <v>1881</v>
      </c>
      <c r="AF85" t="str">
        <f t="shared" si="10"/>
        <v>547852</v>
      </c>
      <c r="AG85" t="str">
        <f>'[14]PA0604-GDMReport'!W90</f>
        <v>547852</v>
      </c>
      <c r="AH85">
        <f t="shared" si="11"/>
        <v>0</v>
      </c>
      <c r="AI85">
        <v>1392</v>
      </c>
      <c r="AJ85">
        <v>0.288</v>
      </c>
      <c r="AK85">
        <v>20161.7</v>
      </c>
      <c r="AL85">
        <f t="shared" si="12"/>
        <v>817</v>
      </c>
      <c r="AM85" s="40">
        <f t="shared" si="13"/>
        <v>0.09900000000000003</v>
      </c>
      <c r="AN85" s="32">
        <f t="shared" si="14"/>
        <v>9710.899999999998</v>
      </c>
    </row>
    <row r="86" spans="1:40" ht="12.75">
      <c r="A86" t="s">
        <v>183</v>
      </c>
      <c r="B86" t="s">
        <v>14</v>
      </c>
      <c r="C86">
        <v>54785</v>
      </c>
      <c r="D86">
        <v>25</v>
      </c>
      <c r="F86">
        <v>0</v>
      </c>
      <c r="S86" s="32"/>
      <c r="T86" t="s">
        <v>15</v>
      </c>
      <c r="U86" t="s">
        <v>245</v>
      </c>
      <c r="V86" t="s">
        <v>469</v>
      </c>
      <c r="W86" t="s">
        <v>17</v>
      </c>
      <c r="X86" t="s">
        <v>232</v>
      </c>
      <c r="Y86" t="s">
        <v>287</v>
      </c>
      <c r="Z86" s="53" t="str">
        <f>INDEX('[10]PA'!$X$3:$X306,MATCH(AG86,'[10]PA'!$AE$3:$AE$222,0),1)</f>
        <v>NCB</v>
      </c>
      <c r="AA86" t="s">
        <v>274</v>
      </c>
      <c r="AB86" t="s">
        <v>258</v>
      </c>
      <c r="AD86">
        <v>1103</v>
      </c>
      <c r="AF86" t="str">
        <f t="shared" si="10"/>
        <v>5478525</v>
      </c>
      <c r="AG86" t="str">
        <f>'[14]PA0604-GDMReport'!W91</f>
        <v>5478525</v>
      </c>
      <c r="AH86">
        <f t="shared" si="11"/>
        <v>0</v>
      </c>
      <c r="AL86">
        <f t="shared" si="12"/>
        <v>0</v>
      </c>
      <c r="AM86" s="40">
        <f t="shared" si="13"/>
        <v>0</v>
      </c>
      <c r="AN86" s="32">
        <f t="shared" si="14"/>
        <v>0</v>
      </c>
    </row>
    <row r="87" spans="1:40" ht="12.75">
      <c r="A87" t="s">
        <v>183</v>
      </c>
      <c r="B87" t="s">
        <v>18</v>
      </c>
      <c r="C87">
        <v>55233</v>
      </c>
      <c r="D87" t="s">
        <v>19</v>
      </c>
      <c r="E87" t="s">
        <v>20</v>
      </c>
      <c r="F87">
        <v>0</v>
      </c>
      <c r="S87" s="32"/>
      <c r="T87" t="s">
        <v>21</v>
      </c>
      <c r="U87" t="s">
        <v>245</v>
      </c>
      <c r="V87" t="s">
        <v>469</v>
      </c>
      <c r="W87" t="s">
        <v>22</v>
      </c>
      <c r="X87" t="s">
        <v>232</v>
      </c>
      <c r="Y87" t="s">
        <v>240</v>
      </c>
      <c r="Z87" s="53" t="str">
        <f>INDEX('[10]PA'!$X$3:$X307,MATCH(AG87,'[10]PA'!$AE$3:$AE$222,0),1)</f>
        <v>CT</v>
      </c>
      <c r="AA87" t="s">
        <v>274</v>
      </c>
      <c r="AC87" t="s">
        <v>272</v>
      </c>
      <c r="AD87">
        <v>260</v>
      </c>
      <c r="AF87" t="str">
        <f t="shared" si="10"/>
        <v>55233EU-1A</v>
      </c>
      <c r="AG87" t="str">
        <f>'[14]PA0604-GDMReport'!W92</f>
        <v>55233EU-1A</v>
      </c>
      <c r="AH87">
        <f t="shared" si="11"/>
        <v>0</v>
      </c>
      <c r="AI87">
        <v>110</v>
      </c>
      <c r="AJ87">
        <v>0.038</v>
      </c>
      <c r="AK87">
        <v>958.7</v>
      </c>
      <c r="AL87">
        <f t="shared" si="12"/>
        <v>-110</v>
      </c>
      <c r="AM87" s="40">
        <f t="shared" si="13"/>
        <v>-0.038</v>
      </c>
      <c r="AN87" s="32">
        <f t="shared" si="14"/>
        <v>-958.7</v>
      </c>
    </row>
    <row r="88" spans="1:40" ht="12.75">
      <c r="A88" t="s">
        <v>183</v>
      </c>
      <c r="B88" t="s">
        <v>18</v>
      </c>
      <c r="C88">
        <v>55233</v>
      </c>
      <c r="D88" t="s">
        <v>23</v>
      </c>
      <c r="E88" t="s">
        <v>20</v>
      </c>
      <c r="F88">
        <v>0</v>
      </c>
      <c r="S88" s="32"/>
      <c r="T88" t="s">
        <v>21</v>
      </c>
      <c r="U88" t="s">
        <v>245</v>
      </c>
      <c r="V88" t="s">
        <v>469</v>
      </c>
      <c r="W88" t="s">
        <v>22</v>
      </c>
      <c r="X88" t="s">
        <v>232</v>
      </c>
      <c r="Y88" t="s">
        <v>240</v>
      </c>
      <c r="Z88" s="53" t="str">
        <f>INDEX('[10]PA'!$X$3:$X308,MATCH(AG88,'[10]PA'!$AE$3:$AE$222,0),1)</f>
        <v>CT</v>
      </c>
      <c r="AA88" t="s">
        <v>274</v>
      </c>
      <c r="AC88" t="s">
        <v>272</v>
      </c>
      <c r="AD88">
        <v>260</v>
      </c>
      <c r="AF88" t="str">
        <f t="shared" si="10"/>
        <v>55233EU-1B</v>
      </c>
      <c r="AG88" t="str">
        <f>'[14]PA0604-GDMReport'!W93</f>
        <v>55233EU-1B</v>
      </c>
      <c r="AH88">
        <f t="shared" si="11"/>
        <v>0</v>
      </c>
      <c r="AI88">
        <v>110</v>
      </c>
      <c r="AJ88">
        <v>0.041</v>
      </c>
      <c r="AK88">
        <v>958.7</v>
      </c>
      <c r="AL88">
        <f t="shared" si="12"/>
        <v>-110</v>
      </c>
      <c r="AM88" s="40">
        <f t="shared" si="13"/>
        <v>-0.041</v>
      </c>
      <c r="AN88" s="32">
        <f t="shared" si="14"/>
        <v>-958.7</v>
      </c>
    </row>
    <row r="89" spans="1:40" ht="12.75">
      <c r="A89" t="s">
        <v>183</v>
      </c>
      <c r="B89" t="s">
        <v>18</v>
      </c>
      <c r="C89">
        <v>55233</v>
      </c>
      <c r="D89" t="s">
        <v>24</v>
      </c>
      <c r="E89" t="s">
        <v>20</v>
      </c>
      <c r="F89">
        <v>1</v>
      </c>
      <c r="G89">
        <v>19</v>
      </c>
      <c r="I89">
        <v>0.079</v>
      </c>
      <c r="J89">
        <v>0.009</v>
      </c>
      <c r="S89" s="32">
        <v>221</v>
      </c>
      <c r="T89" t="s">
        <v>21</v>
      </c>
      <c r="U89" t="s">
        <v>245</v>
      </c>
      <c r="V89" t="s">
        <v>469</v>
      </c>
      <c r="W89" t="s">
        <v>22</v>
      </c>
      <c r="X89" t="s">
        <v>232</v>
      </c>
      <c r="Y89" t="s">
        <v>240</v>
      </c>
      <c r="Z89" s="53" t="str">
        <f>INDEX('[10]PA'!$X$3:$X309,MATCH(AG89,'[10]PA'!$AE$3:$AE$222,0),1)</f>
        <v>CT</v>
      </c>
      <c r="AA89" t="s">
        <v>274</v>
      </c>
      <c r="AC89" t="s">
        <v>272</v>
      </c>
      <c r="AD89">
        <v>260</v>
      </c>
      <c r="AF89" t="str">
        <f t="shared" si="10"/>
        <v>55233EU-2A</v>
      </c>
      <c r="AG89" t="str">
        <f>'[14]PA0604-GDMReport'!W94</f>
        <v>55233EU-2A</v>
      </c>
      <c r="AH89">
        <f t="shared" si="11"/>
        <v>0</v>
      </c>
      <c r="AI89">
        <v>121</v>
      </c>
      <c r="AJ89">
        <v>0.042</v>
      </c>
      <c r="AK89">
        <v>1064.4</v>
      </c>
      <c r="AL89">
        <f t="shared" si="12"/>
        <v>-102</v>
      </c>
      <c r="AM89" s="40">
        <f t="shared" si="13"/>
        <v>-0.033</v>
      </c>
      <c r="AN89" s="32">
        <f t="shared" si="14"/>
        <v>-843.4000000000001</v>
      </c>
    </row>
    <row r="90" spans="1:40" ht="12.75">
      <c r="A90" t="s">
        <v>183</v>
      </c>
      <c r="B90" t="s">
        <v>18</v>
      </c>
      <c r="C90">
        <v>55233</v>
      </c>
      <c r="D90" t="s">
        <v>25</v>
      </c>
      <c r="E90" t="s">
        <v>20</v>
      </c>
      <c r="F90">
        <v>1</v>
      </c>
      <c r="G90">
        <v>19</v>
      </c>
      <c r="I90">
        <v>0.079</v>
      </c>
      <c r="J90">
        <v>0.009</v>
      </c>
      <c r="S90" s="32">
        <v>221</v>
      </c>
      <c r="T90" t="s">
        <v>21</v>
      </c>
      <c r="U90" t="s">
        <v>245</v>
      </c>
      <c r="V90" t="s">
        <v>469</v>
      </c>
      <c r="W90" t="s">
        <v>22</v>
      </c>
      <c r="X90" t="s">
        <v>232</v>
      </c>
      <c r="Y90" t="s">
        <v>240</v>
      </c>
      <c r="Z90" s="53" t="str">
        <f>INDEX('[10]PA'!$X$3:$X310,MATCH(AG90,'[10]PA'!$AE$3:$AE$222,0),1)</f>
        <v>CT</v>
      </c>
      <c r="AA90" t="s">
        <v>274</v>
      </c>
      <c r="AC90" t="s">
        <v>272</v>
      </c>
      <c r="AD90">
        <v>260</v>
      </c>
      <c r="AF90" t="str">
        <f t="shared" si="10"/>
        <v>55233EU-2B</v>
      </c>
      <c r="AG90" t="str">
        <f>'[14]PA0604-GDMReport'!W95</f>
        <v>55233EU-2B</v>
      </c>
      <c r="AH90">
        <f t="shared" si="11"/>
        <v>0</v>
      </c>
      <c r="AI90">
        <v>121</v>
      </c>
      <c r="AJ90">
        <v>0.042</v>
      </c>
      <c r="AK90">
        <v>1064.4</v>
      </c>
      <c r="AL90">
        <f t="shared" si="12"/>
        <v>-102</v>
      </c>
      <c r="AM90" s="40">
        <f t="shared" si="13"/>
        <v>-0.033</v>
      </c>
      <c r="AN90" s="32">
        <f t="shared" si="14"/>
        <v>-843.4000000000001</v>
      </c>
    </row>
    <row r="91" spans="1:40" ht="12.75">
      <c r="A91" t="s">
        <v>183</v>
      </c>
      <c r="B91" t="s">
        <v>18</v>
      </c>
      <c r="C91">
        <v>55233</v>
      </c>
      <c r="D91" t="s">
        <v>26</v>
      </c>
      <c r="E91" t="s">
        <v>20</v>
      </c>
      <c r="F91">
        <v>0</v>
      </c>
      <c r="S91" s="32"/>
      <c r="T91" t="s">
        <v>21</v>
      </c>
      <c r="U91" t="s">
        <v>245</v>
      </c>
      <c r="V91" t="s">
        <v>469</v>
      </c>
      <c r="W91" t="s">
        <v>22</v>
      </c>
      <c r="X91" t="s">
        <v>232</v>
      </c>
      <c r="Y91" t="s">
        <v>240</v>
      </c>
      <c r="Z91" s="53" t="str">
        <f>INDEX('[10]PA'!$X$3:$X311,MATCH(AG91,'[10]PA'!$AE$3:$AE$222,0),1)</f>
        <v>CT</v>
      </c>
      <c r="AA91" t="s">
        <v>274</v>
      </c>
      <c r="AC91" t="s">
        <v>272</v>
      </c>
      <c r="AD91">
        <v>260</v>
      </c>
      <c r="AF91" t="str">
        <f t="shared" si="10"/>
        <v>55233EU-3A</v>
      </c>
      <c r="AG91" t="str">
        <f>'[14]PA0604-GDMReport'!W96</f>
        <v>55233EU-3A</v>
      </c>
      <c r="AH91">
        <f t="shared" si="11"/>
        <v>0</v>
      </c>
      <c r="AL91">
        <f t="shared" si="12"/>
        <v>0</v>
      </c>
      <c r="AM91" s="40">
        <f t="shared" si="13"/>
        <v>0</v>
      </c>
      <c r="AN91" s="32">
        <f t="shared" si="14"/>
        <v>0</v>
      </c>
    </row>
    <row r="92" spans="1:40" ht="12.75">
      <c r="A92" t="s">
        <v>183</v>
      </c>
      <c r="B92" t="s">
        <v>18</v>
      </c>
      <c r="C92">
        <v>55233</v>
      </c>
      <c r="D92" t="s">
        <v>27</v>
      </c>
      <c r="E92" t="s">
        <v>20</v>
      </c>
      <c r="F92">
        <v>0</v>
      </c>
      <c r="S92" s="32"/>
      <c r="T92" t="s">
        <v>21</v>
      </c>
      <c r="U92" t="s">
        <v>245</v>
      </c>
      <c r="V92" t="s">
        <v>469</v>
      </c>
      <c r="W92" t="s">
        <v>22</v>
      </c>
      <c r="X92" t="s">
        <v>232</v>
      </c>
      <c r="Y92" t="s">
        <v>240</v>
      </c>
      <c r="Z92" s="53" t="str">
        <f>INDEX('[10]PA'!$X$3:$X312,MATCH(AG92,'[10]PA'!$AE$3:$AE$222,0),1)</f>
        <v>CT</v>
      </c>
      <c r="AA92" t="s">
        <v>274</v>
      </c>
      <c r="AC92" t="s">
        <v>272</v>
      </c>
      <c r="AD92">
        <v>260</v>
      </c>
      <c r="AF92" t="str">
        <f t="shared" si="10"/>
        <v>55233EU-3B</v>
      </c>
      <c r="AG92" t="str">
        <f>'[14]PA0604-GDMReport'!W97</f>
        <v>55233EU-3B</v>
      </c>
      <c r="AH92">
        <f t="shared" si="11"/>
        <v>0</v>
      </c>
      <c r="AI92">
        <v>49</v>
      </c>
      <c r="AJ92">
        <v>0.016</v>
      </c>
      <c r="AK92">
        <v>420.8</v>
      </c>
      <c r="AL92">
        <f t="shared" si="12"/>
        <v>-49</v>
      </c>
      <c r="AM92" s="40">
        <f t="shared" si="13"/>
        <v>-0.016</v>
      </c>
      <c r="AN92" s="32">
        <f t="shared" si="14"/>
        <v>-420.8</v>
      </c>
    </row>
    <row r="93" spans="1:40" ht="12.75">
      <c r="A93" t="s">
        <v>183</v>
      </c>
      <c r="B93" t="s">
        <v>18</v>
      </c>
      <c r="C93">
        <v>55233</v>
      </c>
      <c r="D93" t="s">
        <v>28</v>
      </c>
      <c r="E93" t="s">
        <v>20</v>
      </c>
      <c r="F93">
        <v>0</v>
      </c>
      <c r="S93" s="32"/>
      <c r="T93" t="s">
        <v>21</v>
      </c>
      <c r="U93" t="s">
        <v>245</v>
      </c>
      <c r="V93" t="s">
        <v>469</v>
      </c>
      <c r="W93" t="s">
        <v>22</v>
      </c>
      <c r="X93" t="s">
        <v>232</v>
      </c>
      <c r="Y93" t="s">
        <v>240</v>
      </c>
      <c r="Z93" s="53" t="str">
        <f>INDEX('[10]PA'!$X$3:$X313,MATCH(AG93,'[10]PA'!$AE$3:$AE$222,0),1)</f>
        <v>CT</v>
      </c>
      <c r="AA93" t="s">
        <v>274</v>
      </c>
      <c r="AC93" t="s">
        <v>272</v>
      </c>
      <c r="AD93">
        <v>260</v>
      </c>
      <c r="AF93" t="str">
        <f t="shared" si="10"/>
        <v>55233EU-4A</v>
      </c>
      <c r="AG93" t="str">
        <f>'[14]PA0604-GDMReport'!W98</f>
        <v>55233EU-4A</v>
      </c>
      <c r="AH93">
        <f t="shared" si="11"/>
        <v>0</v>
      </c>
      <c r="AI93">
        <v>116</v>
      </c>
      <c r="AJ93">
        <v>0.043</v>
      </c>
      <c r="AK93">
        <v>1011.9</v>
      </c>
      <c r="AL93">
        <f t="shared" si="12"/>
        <v>-116</v>
      </c>
      <c r="AM93" s="40">
        <f t="shared" si="13"/>
        <v>-0.043</v>
      </c>
      <c r="AN93" s="32">
        <f t="shared" si="14"/>
        <v>-1011.9</v>
      </c>
    </row>
    <row r="94" spans="1:40" ht="12.75">
      <c r="A94" t="s">
        <v>183</v>
      </c>
      <c r="B94" t="s">
        <v>18</v>
      </c>
      <c r="C94">
        <v>55233</v>
      </c>
      <c r="D94" t="s">
        <v>29</v>
      </c>
      <c r="E94" t="s">
        <v>20</v>
      </c>
      <c r="F94">
        <v>0</v>
      </c>
      <c r="S94" s="32"/>
      <c r="T94" t="s">
        <v>21</v>
      </c>
      <c r="U94" t="s">
        <v>245</v>
      </c>
      <c r="V94" t="s">
        <v>469</v>
      </c>
      <c r="W94" t="s">
        <v>22</v>
      </c>
      <c r="X94" t="s">
        <v>232</v>
      </c>
      <c r="Y94" t="s">
        <v>240</v>
      </c>
      <c r="Z94" s="53" t="str">
        <f>INDEX('[10]PA'!$X$3:$X314,MATCH(AG94,'[10]PA'!$AE$3:$AE$222,0),1)</f>
        <v>CT</v>
      </c>
      <c r="AA94" t="s">
        <v>274</v>
      </c>
      <c r="AC94" t="s">
        <v>272</v>
      </c>
      <c r="AD94">
        <v>260</v>
      </c>
      <c r="AF94" t="str">
        <f t="shared" si="10"/>
        <v>55233EU-4B</v>
      </c>
      <c r="AG94" t="str">
        <f>'[14]PA0604-GDMReport'!W99</f>
        <v>55233EU-4B</v>
      </c>
      <c r="AH94">
        <f t="shared" si="11"/>
        <v>0</v>
      </c>
      <c r="AI94">
        <v>116</v>
      </c>
      <c r="AJ94">
        <v>0.04</v>
      </c>
      <c r="AK94">
        <v>1011.9</v>
      </c>
      <c r="AL94">
        <f t="shared" si="12"/>
        <v>-116</v>
      </c>
      <c r="AM94" s="40">
        <f t="shared" si="13"/>
        <v>-0.04</v>
      </c>
      <c r="AN94" s="32">
        <f t="shared" si="14"/>
        <v>-1011.9</v>
      </c>
    </row>
    <row r="95" spans="1:40" ht="12.75">
      <c r="A95" t="s">
        <v>183</v>
      </c>
      <c r="B95" t="s">
        <v>18</v>
      </c>
      <c r="C95">
        <v>55233</v>
      </c>
      <c r="D95" t="s">
        <v>30</v>
      </c>
      <c r="E95" t="s">
        <v>20</v>
      </c>
      <c r="F95">
        <v>0</v>
      </c>
      <c r="S95" s="32"/>
      <c r="T95" t="s">
        <v>21</v>
      </c>
      <c r="U95" t="s">
        <v>245</v>
      </c>
      <c r="V95" t="s">
        <v>469</v>
      </c>
      <c r="W95" t="s">
        <v>22</v>
      </c>
      <c r="X95" t="s">
        <v>232</v>
      </c>
      <c r="Y95" t="s">
        <v>240</v>
      </c>
      <c r="Z95" s="53" t="str">
        <f>INDEX('[10]PA'!$X$3:$X315,MATCH(AG95,'[10]PA'!$AE$3:$AE$222,0),1)</f>
        <v>CT</v>
      </c>
      <c r="AA95" t="s">
        <v>274</v>
      </c>
      <c r="AC95" t="s">
        <v>272</v>
      </c>
      <c r="AD95">
        <v>260</v>
      </c>
      <c r="AF95" t="str">
        <f t="shared" si="10"/>
        <v>55233EU-5A</v>
      </c>
      <c r="AG95" t="str">
        <f>'[14]PA0604-GDMReport'!W100</f>
        <v>55233EU-5A</v>
      </c>
      <c r="AH95">
        <f t="shared" si="11"/>
        <v>0</v>
      </c>
      <c r="AI95">
        <v>40</v>
      </c>
      <c r="AJ95">
        <v>0.015</v>
      </c>
      <c r="AK95">
        <v>346.8</v>
      </c>
      <c r="AL95">
        <f t="shared" si="12"/>
        <v>-40</v>
      </c>
      <c r="AM95" s="40">
        <f t="shared" si="13"/>
        <v>-0.015</v>
      </c>
      <c r="AN95" s="32">
        <f t="shared" si="14"/>
        <v>-346.8</v>
      </c>
    </row>
    <row r="96" spans="1:40" ht="12.75">
      <c r="A96" t="s">
        <v>183</v>
      </c>
      <c r="B96" t="s">
        <v>18</v>
      </c>
      <c r="C96">
        <v>55233</v>
      </c>
      <c r="D96" t="s">
        <v>31</v>
      </c>
      <c r="E96" t="s">
        <v>20</v>
      </c>
      <c r="F96">
        <v>0</v>
      </c>
      <c r="S96" s="32"/>
      <c r="T96" t="s">
        <v>21</v>
      </c>
      <c r="U96" t="s">
        <v>245</v>
      </c>
      <c r="V96" t="s">
        <v>469</v>
      </c>
      <c r="W96" t="s">
        <v>22</v>
      </c>
      <c r="X96" t="s">
        <v>232</v>
      </c>
      <c r="Y96" t="s">
        <v>240</v>
      </c>
      <c r="Z96" s="53" t="str">
        <f>INDEX('[10]PA'!$X$3:$X316,MATCH(AG96,'[10]PA'!$AE$3:$AE$222,0),1)</f>
        <v>CT</v>
      </c>
      <c r="AA96" t="s">
        <v>274</v>
      </c>
      <c r="AC96" t="s">
        <v>272</v>
      </c>
      <c r="AD96">
        <v>260</v>
      </c>
      <c r="AF96" t="str">
        <f t="shared" si="10"/>
        <v>55233EU-5B</v>
      </c>
      <c r="AG96" t="str">
        <f>'[14]PA0604-GDMReport'!W101</f>
        <v>55233EU-5B</v>
      </c>
      <c r="AH96">
        <f t="shared" si="11"/>
        <v>0</v>
      </c>
      <c r="AI96">
        <v>40</v>
      </c>
      <c r="AJ96">
        <v>0.015</v>
      </c>
      <c r="AK96">
        <v>346.8</v>
      </c>
      <c r="AL96">
        <f t="shared" si="12"/>
        <v>-40</v>
      </c>
      <c r="AM96" s="40">
        <f t="shared" si="13"/>
        <v>-0.015</v>
      </c>
      <c r="AN96" s="32">
        <f t="shared" si="14"/>
        <v>-346.8</v>
      </c>
    </row>
    <row r="97" spans="1:40" ht="12.75">
      <c r="A97" t="s">
        <v>183</v>
      </c>
      <c r="B97" t="s">
        <v>32</v>
      </c>
      <c r="C97">
        <v>3179</v>
      </c>
      <c r="D97">
        <v>1</v>
      </c>
      <c r="E97" t="s">
        <v>1238</v>
      </c>
      <c r="F97">
        <v>0</v>
      </c>
      <c r="S97" s="32"/>
      <c r="T97" t="s">
        <v>747</v>
      </c>
      <c r="U97" t="s">
        <v>245</v>
      </c>
      <c r="V97" t="s">
        <v>469</v>
      </c>
      <c r="W97" t="s">
        <v>33</v>
      </c>
      <c r="X97" t="s">
        <v>232</v>
      </c>
      <c r="Y97" t="s">
        <v>34</v>
      </c>
      <c r="Z97" s="53" t="str">
        <f>INDEX('[10]PA'!$X$3:$X317,MATCH(AG97,'[10]PA'!$AE$3:$AE$222,0),1)</f>
        <v>CB</v>
      </c>
      <c r="AA97" t="s">
        <v>356</v>
      </c>
      <c r="AC97" t="s">
        <v>35</v>
      </c>
      <c r="AD97">
        <v>5074</v>
      </c>
      <c r="AF97" t="str">
        <f t="shared" si="10"/>
        <v>31791</v>
      </c>
      <c r="AG97" t="str">
        <f>'[14]PA0604-GDMReport'!W102</f>
        <v>31791</v>
      </c>
      <c r="AH97">
        <f t="shared" si="11"/>
        <v>0</v>
      </c>
      <c r="AI97">
        <v>9897</v>
      </c>
      <c r="AJ97">
        <v>13.213</v>
      </c>
      <c r="AK97">
        <v>91869.1</v>
      </c>
      <c r="AL97">
        <f t="shared" si="12"/>
        <v>-9897</v>
      </c>
      <c r="AM97" s="40">
        <f t="shared" si="13"/>
        <v>-13.213</v>
      </c>
      <c r="AN97" s="32">
        <f t="shared" si="14"/>
        <v>-91869.1</v>
      </c>
    </row>
    <row r="98" spans="1:40" ht="12.75">
      <c r="A98" t="s">
        <v>183</v>
      </c>
      <c r="B98" t="s">
        <v>32</v>
      </c>
      <c r="C98">
        <v>3179</v>
      </c>
      <c r="D98">
        <v>2</v>
      </c>
      <c r="E98" t="s">
        <v>36</v>
      </c>
      <c r="F98">
        <v>23.85</v>
      </c>
      <c r="G98">
        <v>10577</v>
      </c>
      <c r="I98">
        <v>0.273</v>
      </c>
      <c r="J98">
        <v>13.729</v>
      </c>
      <c r="S98" s="32">
        <v>98334.798</v>
      </c>
      <c r="T98" t="s">
        <v>747</v>
      </c>
      <c r="U98" t="s">
        <v>245</v>
      </c>
      <c r="V98" t="s">
        <v>469</v>
      </c>
      <c r="W98" t="s">
        <v>33</v>
      </c>
      <c r="X98" t="s">
        <v>232</v>
      </c>
      <c r="Y98" t="s">
        <v>34</v>
      </c>
      <c r="Z98" s="53" t="str">
        <f>INDEX('[10]PA'!$X$3:$X318,MATCH(AG98,'[10]PA'!$AE$3:$AE$222,0),1)</f>
        <v>CB</v>
      </c>
      <c r="AA98" t="s">
        <v>356</v>
      </c>
      <c r="AC98" t="s">
        <v>35</v>
      </c>
      <c r="AD98">
        <v>5074</v>
      </c>
      <c r="AF98" t="str">
        <f t="shared" si="10"/>
        <v>31792</v>
      </c>
      <c r="AG98" t="str">
        <f>'[14]PA0604-GDMReport'!W103</f>
        <v>31792</v>
      </c>
      <c r="AH98">
        <f t="shared" si="11"/>
        <v>0</v>
      </c>
      <c r="AL98">
        <f t="shared" si="12"/>
        <v>10577</v>
      </c>
      <c r="AM98" s="40">
        <f t="shared" si="13"/>
        <v>13.729</v>
      </c>
      <c r="AN98" s="32">
        <f t="shared" si="14"/>
        <v>98334.798</v>
      </c>
    </row>
    <row r="99" spans="1:40" ht="12.75">
      <c r="A99" t="s">
        <v>183</v>
      </c>
      <c r="B99" t="s">
        <v>32</v>
      </c>
      <c r="C99">
        <v>3179</v>
      </c>
      <c r="D99">
        <v>3</v>
      </c>
      <c r="E99" t="s">
        <v>37</v>
      </c>
      <c r="F99">
        <v>24</v>
      </c>
      <c r="G99">
        <v>11552</v>
      </c>
      <c r="I99">
        <v>0.26</v>
      </c>
      <c r="J99">
        <v>14.198</v>
      </c>
      <c r="S99" s="32">
        <v>107551.072</v>
      </c>
      <c r="T99" t="s">
        <v>747</v>
      </c>
      <c r="U99" t="s">
        <v>245</v>
      </c>
      <c r="V99" t="s">
        <v>469</v>
      </c>
      <c r="W99" t="s">
        <v>33</v>
      </c>
      <c r="X99" t="s">
        <v>232</v>
      </c>
      <c r="Y99" t="s">
        <v>34</v>
      </c>
      <c r="Z99" s="53" t="str">
        <f>INDEX('[10]PA'!$X$3:$X319,MATCH(AG99,'[10]PA'!$AE$3:$AE$222,0),1)</f>
        <v>CB</v>
      </c>
      <c r="AA99" t="s">
        <v>356</v>
      </c>
      <c r="AC99" t="s">
        <v>38</v>
      </c>
      <c r="AD99">
        <v>5074</v>
      </c>
      <c r="AF99" t="str">
        <f aca="true" t="shared" si="15" ref="AF99:AF130">C99&amp;D99</f>
        <v>31793</v>
      </c>
      <c r="AG99" t="str">
        <f>'[14]PA0604-GDMReport'!W104</f>
        <v>31793</v>
      </c>
      <c r="AH99">
        <f aca="true" t="shared" si="16" ref="AH99:AH130">IF(AF99=AG99,)</f>
        <v>0</v>
      </c>
      <c r="AI99">
        <v>10054</v>
      </c>
      <c r="AJ99">
        <v>11.848</v>
      </c>
      <c r="AK99">
        <v>94316.9</v>
      </c>
      <c r="AL99">
        <f aca="true" t="shared" si="17" ref="AL99:AL130">G99-AI99</f>
        <v>1498</v>
      </c>
      <c r="AM99" s="40">
        <f aca="true" t="shared" si="18" ref="AM99:AM130">J99-AJ99</f>
        <v>2.3499999999999996</v>
      </c>
      <c r="AN99" s="32">
        <f aca="true" t="shared" si="19" ref="AN99:AN130">S99-AK99</f>
        <v>13234.172000000006</v>
      </c>
    </row>
    <row r="100" spans="1:40" ht="12.75">
      <c r="A100" t="s">
        <v>183</v>
      </c>
      <c r="B100" t="s">
        <v>39</v>
      </c>
      <c r="C100">
        <v>3122</v>
      </c>
      <c r="D100">
        <v>1</v>
      </c>
      <c r="F100">
        <v>24</v>
      </c>
      <c r="G100">
        <v>15557</v>
      </c>
      <c r="I100">
        <v>0.058</v>
      </c>
      <c r="J100">
        <v>4.084</v>
      </c>
      <c r="S100" s="32">
        <v>141672.8</v>
      </c>
      <c r="T100" t="s">
        <v>1225</v>
      </c>
      <c r="U100" t="s">
        <v>245</v>
      </c>
      <c r="V100" t="s">
        <v>469</v>
      </c>
      <c r="W100" t="s">
        <v>40</v>
      </c>
      <c r="X100" t="s">
        <v>232</v>
      </c>
      <c r="Y100" t="s">
        <v>287</v>
      </c>
      <c r="Z100" s="53" t="str">
        <f>INDEX('[10]PA'!$X$3:$X320,MATCH(AG100,'[10]PA'!$AE$3:$AE$222,0),1)</f>
        <v>CB</v>
      </c>
      <c r="AA100" t="s">
        <v>356</v>
      </c>
      <c r="AC100" t="s">
        <v>391</v>
      </c>
      <c r="AD100">
        <v>6792</v>
      </c>
      <c r="AF100" t="str">
        <f t="shared" si="15"/>
        <v>31221</v>
      </c>
      <c r="AG100" t="str">
        <f>'[14]PA0604-GDMReport'!W105</f>
        <v>31221</v>
      </c>
      <c r="AH100">
        <f t="shared" si="16"/>
        <v>0</v>
      </c>
      <c r="AI100">
        <v>4904</v>
      </c>
      <c r="AJ100">
        <v>10.383</v>
      </c>
      <c r="AK100">
        <v>51570.304</v>
      </c>
      <c r="AL100">
        <f t="shared" si="17"/>
        <v>10653</v>
      </c>
      <c r="AM100" s="40">
        <f t="shared" si="18"/>
        <v>-6.2989999999999995</v>
      </c>
      <c r="AN100" s="32">
        <f t="shared" si="19"/>
        <v>90102.49599999998</v>
      </c>
    </row>
    <row r="101" spans="1:40" ht="12.75">
      <c r="A101" t="s">
        <v>183</v>
      </c>
      <c r="B101" t="s">
        <v>39</v>
      </c>
      <c r="C101">
        <v>3122</v>
      </c>
      <c r="D101">
        <v>2</v>
      </c>
      <c r="F101">
        <v>24</v>
      </c>
      <c r="G101">
        <v>15511</v>
      </c>
      <c r="I101">
        <v>0.084</v>
      </c>
      <c r="J101">
        <v>5.724</v>
      </c>
      <c r="S101" s="32">
        <v>135962.5</v>
      </c>
      <c r="T101" t="s">
        <v>1225</v>
      </c>
      <c r="U101" t="s">
        <v>245</v>
      </c>
      <c r="V101" t="s">
        <v>469</v>
      </c>
      <c r="W101" t="s">
        <v>40</v>
      </c>
      <c r="X101" t="s">
        <v>232</v>
      </c>
      <c r="Y101" t="s">
        <v>287</v>
      </c>
      <c r="Z101" s="53" t="str">
        <f>INDEX('[10]PA'!$X$3:$X321,MATCH(AG101,'[10]PA'!$AE$3:$AE$222,0),1)</f>
        <v>CB</v>
      </c>
      <c r="AA101" t="s">
        <v>356</v>
      </c>
      <c r="AC101" t="s">
        <v>391</v>
      </c>
      <c r="AD101">
        <v>6792</v>
      </c>
      <c r="AF101" t="str">
        <f t="shared" si="15"/>
        <v>31222</v>
      </c>
      <c r="AG101" t="str">
        <f>'[14]PA0604-GDMReport'!W106</f>
        <v>31222</v>
      </c>
      <c r="AH101">
        <f t="shared" si="16"/>
        <v>0</v>
      </c>
      <c r="AI101">
        <v>15448</v>
      </c>
      <c r="AJ101">
        <v>5.876</v>
      </c>
      <c r="AK101">
        <v>136561</v>
      </c>
      <c r="AL101">
        <f t="shared" si="17"/>
        <v>63</v>
      </c>
      <c r="AM101" s="40">
        <f t="shared" si="18"/>
        <v>-0.15200000000000014</v>
      </c>
      <c r="AN101" s="32">
        <f t="shared" si="19"/>
        <v>-598.5</v>
      </c>
    </row>
    <row r="102" spans="1:40" ht="12.75">
      <c r="A102" t="s">
        <v>183</v>
      </c>
      <c r="B102" t="s">
        <v>39</v>
      </c>
      <c r="C102">
        <v>3122</v>
      </c>
      <c r="D102">
        <v>3</v>
      </c>
      <c r="F102">
        <v>24</v>
      </c>
      <c r="G102">
        <v>16540</v>
      </c>
      <c r="I102">
        <v>0.055</v>
      </c>
      <c r="J102">
        <v>4.326</v>
      </c>
      <c r="S102" s="32">
        <v>157344.5</v>
      </c>
      <c r="T102" t="s">
        <v>1225</v>
      </c>
      <c r="U102" t="s">
        <v>245</v>
      </c>
      <c r="V102" t="s">
        <v>469</v>
      </c>
      <c r="W102" t="s">
        <v>40</v>
      </c>
      <c r="X102" t="s">
        <v>232</v>
      </c>
      <c r="Y102" t="s">
        <v>287</v>
      </c>
      <c r="Z102" s="53" t="str">
        <f>INDEX('[10]PA'!$X$3:$X322,MATCH(AG102,'[10]PA'!$AE$3:$AE$222,0),1)</f>
        <v>CB</v>
      </c>
      <c r="AA102" t="s">
        <v>356</v>
      </c>
      <c r="AC102" t="s">
        <v>391</v>
      </c>
      <c r="AD102">
        <v>7260</v>
      </c>
      <c r="AF102" t="str">
        <f t="shared" si="15"/>
        <v>31223</v>
      </c>
      <c r="AG102" t="str">
        <f>'[14]PA0604-GDMReport'!W107</f>
        <v>31223</v>
      </c>
      <c r="AH102">
        <f t="shared" si="16"/>
        <v>0</v>
      </c>
      <c r="AI102">
        <v>0</v>
      </c>
      <c r="AJ102">
        <v>0.067</v>
      </c>
      <c r="AK102">
        <v>1185.324</v>
      </c>
      <c r="AL102">
        <f t="shared" si="17"/>
        <v>16540</v>
      </c>
      <c r="AM102" s="40">
        <f t="shared" si="18"/>
        <v>4.2589999999999995</v>
      </c>
      <c r="AN102" s="32">
        <f t="shared" si="19"/>
        <v>156159.176</v>
      </c>
    </row>
    <row r="103" spans="1:40" ht="12.75">
      <c r="A103" t="s">
        <v>183</v>
      </c>
      <c r="B103" t="s">
        <v>41</v>
      </c>
      <c r="C103">
        <v>3176</v>
      </c>
      <c r="D103">
        <v>6</v>
      </c>
      <c r="F103">
        <v>24</v>
      </c>
      <c r="G103">
        <v>967</v>
      </c>
      <c r="I103">
        <v>0.256</v>
      </c>
      <c r="J103">
        <v>1.504</v>
      </c>
      <c r="S103" s="32">
        <v>11709.4</v>
      </c>
      <c r="T103" t="s">
        <v>1182</v>
      </c>
      <c r="U103" t="s">
        <v>245</v>
      </c>
      <c r="V103" t="s">
        <v>469</v>
      </c>
      <c r="W103" t="s">
        <v>42</v>
      </c>
      <c r="X103" t="s">
        <v>232</v>
      </c>
      <c r="Y103" t="s">
        <v>913</v>
      </c>
      <c r="Z103" s="53" t="str">
        <f>INDEX('[10]PA'!$X$3:$X323,MATCH(AG103,'[10]PA'!$AE$3:$AE$222,0),1)</f>
        <v>CB</v>
      </c>
      <c r="AA103" t="s">
        <v>356</v>
      </c>
      <c r="AB103" t="s">
        <v>241</v>
      </c>
      <c r="AD103">
        <v>640</v>
      </c>
      <c r="AF103" t="str">
        <f t="shared" si="15"/>
        <v>31766</v>
      </c>
      <c r="AG103" t="str">
        <f>'[14]PA0604-GDMReport'!W108</f>
        <v>31766</v>
      </c>
      <c r="AH103">
        <f t="shared" si="16"/>
        <v>0</v>
      </c>
      <c r="AI103">
        <v>597</v>
      </c>
      <c r="AJ103">
        <v>0.973</v>
      </c>
      <c r="AK103">
        <v>8226</v>
      </c>
      <c r="AL103">
        <f t="shared" si="17"/>
        <v>370</v>
      </c>
      <c r="AM103" s="40">
        <f t="shared" si="18"/>
        <v>0.531</v>
      </c>
      <c r="AN103" s="32">
        <f t="shared" si="19"/>
        <v>3483.3999999999996</v>
      </c>
    </row>
    <row r="104" spans="1:40" ht="12.75">
      <c r="A104" t="s">
        <v>183</v>
      </c>
      <c r="B104" t="s">
        <v>43</v>
      </c>
      <c r="C104">
        <v>55976</v>
      </c>
      <c r="D104" t="s">
        <v>44</v>
      </c>
      <c r="F104">
        <v>12.38</v>
      </c>
      <c r="G104">
        <v>1553</v>
      </c>
      <c r="I104">
        <v>0.049</v>
      </c>
      <c r="J104">
        <v>0.227</v>
      </c>
      <c r="S104" s="32">
        <v>17697.73</v>
      </c>
      <c r="T104" t="s">
        <v>45</v>
      </c>
      <c r="U104" t="s">
        <v>245</v>
      </c>
      <c r="W104" t="s">
        <v>46</v>
      </c>
      <c r="X104" t="s">
        <v>232</v>
      </c>
      <c r="Y104" t="s">
        <v>251</v>
      </c>
      <c r="Z104" s="53" t="str">
        <f>INDEX('[10]PA'!$X$3:$X324,MATCH(AG104,'[10]PA'!$AE$3:$AE$222,0),1)</f>
        <v>CC</v>
      </c>
      <c r="AA104" t="s">
        <v>274</v>
      </c>
      <c r="AC104" t="s">
        <v>920</v>
      </c>
      <c r="AD104">
        <v>2126</v>
      </c>
      <c r="AF104" t="str">
        <f t="shared" si="15"/>
        <v>55976CT101</v>
      </c>
      <c r="AG104" t="str">
        <f>'[14]PA0604-GDMReport'!W109</f>
        <v>55976CT101</v>
      </c>
      <c r="AH104">
        <f t="shared" si="16"/>
        <v>0</v>
      </c>
      <c r="AL104">
        <f t="shared" si="17"/>
        <v>1553</v>
      </c>
      <c r="AM104" s="40">
        <f t="shared" si="18"/>
        <v>0.227</v>
      </c>
      <c r="AN104" s="32">
        <f t="shared" si="19"/>
        <v>17697.73</v>
      </c>
    </row>
    <row r="105" spans="1:40" ht="12.75">
      <c r="A105" t="s">
        <v>183</v>
      </c>
      <c r="B105" t="s">
        <v>43</v>
      </c>
      <c r="C105">
        <v>55976</v>
      </c>
      <c r="D105" t="s">
        <v>47</v>
      </c>
      <c r="F105">
        <v>3.68</v>
      </c>
      <c r="G105">
        <v>367</v>
      </c>
      <c r="I105">
        <v>0.077</v>
      </c>
      <c r="J105">
        <v>0.112</v>
      </c>
      <c r="S105" s="32">
        <v>4497.337</v>
      </c>
      <c r="T105" t="s">
        <v>45</v>
      </c>
      <c r="U105" t="s">
        <v>245</v>
      </c>
      <c r="W105" t="s">
        <v>46</v>
      </c>
      <c r="X105" t="s">
        <v>232</v>
      </c>
      <c r="Y105" t="s">
        <v>251</v>
      </c>
      <c r="Z105" s="53" t="e">
        <f>INDEX('[10]PA'!$X$3:$X325,MATCH(AG105,'[10]PA'!$AE$3:$AE$222,0),1)</f>
        <v>#N/A</v>
      </c>
      <c r="AA105" t="s">
        <v>274</v>
      </c>
      <c r="AC105" t="s">
        <v>920</v>
      </c>
      <c r="AD105">
        <v>2126</v>
      </c>
      <c r="AF105" t="str">
        <f t="shared" si="15"/>
        <v>55976CT201</v>
      </c>
      <c r="AG105" t="str">
        <f>'[14]PA0604-GDMReport'!W110</f>
        <v>55976CT201</v>
      </c>
      <c r="AH105">
        <f t="shared" si="16"/>
        <v>0</v>
      </c>
      <c r="AL105">
        <f t="shared" si="17"/>
        <v>367</v>
      </c>
      <c r="AM105" s="40">
        <f t="shared" si="18"/>
        <v>0.112</v>
      </c>
      <c r="AN105" s="32">
        <f t="shared" si="19"/>
        <v>4497.337</v>
      </c>
    </row>
    <row r="106" spans="1:40" ht="12.75">
      <c r="A106" t="s">
        <v>183</v>
      </c>
      <c r="B106" t="s">
        <v>43</v>
      </c>
      <c r="C106">
        <v>55976</v>
      </c>
      <c r="D106" t="s">
        <v>48</v>
      </c>
      <c r="F106">
        <v>12.3</v>
      </c>
      <c r="G106">
        <v>1554</v>
      </c>
      <c r="I106">
        <v>0.039</v>
      </c>
      <c r="J106">
        <v>0.156</v>
      </c>
      <c r="S106" s="32">
        <v>17659.25</v>
      </c>
      <c r="T106" t="s">
        <v>45</v>
      </c>
      <c r="U106" t="s">
        <v>245</v>
      </c>
      <c r="W106" t="s">
        <v>46</v>
      </c>
      <c r="X106" t="s">
        <v>232</v>
      </c>
      <c r="Y106" t="s">
        <v>251</v>
      </c>
      <c r="Z106" s="53" t="e">
        <f>INDEX('[10]PA'!$X$3:$X326,MATCH(AG106,'[10]PA'!$AE$3:$AE$222,0),1)</f>
        <v>#N/A</v>
      </c>
      <c r="AA106" t="s">
        <v>274</v>
      </c>
      <c r="AC106" t="s">
        <v>920</v>
      </c>
      <c r="AD106">
        <v>2126</v>
      </c>
      <c r="AF106" t="str">
        <f t="shared" si="15"/>
        <v>55976CT301</v>
      </c>
      <c r="AG106" t="str">
        <f>'[14]PA0604-GDMReport'!W111</f>
        <v>55976CT301</v>
      </c>
      <c r="AH106">
        <f t="shared" si="16"/>
        <v>0</v>
      </c>
      <c r="AL106">
        <f t="shared" si="17"/>
        <v>1554</v>
      </c>
      <c r="AM106" s="40">
        <f t="shared" si="18"/>
        <v>0.156</v>
      </c>
      <c r="AN106" s="32">
        <f t="shared" si="19"/>
        <v>17659.25</v>
      </c>
    </row>
    <row r="107" spans="1:40" ht="12.75">
      <c r="A107" t="s">
        <v>183</v>
      </c>
      <c r="B107" t="s">
        <v>49</v>
      </c>
      <c r="C107">
        <v>3136</v>
      </c>
      <c r="D107">
        <v>1</v>
      </c>
      <c r="F107">
        <v>24</v>
      </c>
      <c r="G107">
        <v>21317</v>
      </c>
      <c r="I107">
        <v>0.042</v>
      </c>
      <c r="J107">
        <v>4.09</v>
      </c>
      <c r="S107" s="32">
        <v>195501</v>
      </c>
      <c r="T107" t="s">
        <v>1190</v>
      </c>
      <c r="U107" t="s">
        <v>245</v>
      </c>
      <c r="V107" t="s">
        <v>469</v>
      </c>
      <c r="W107" t="s">
        <v>50</v>
      </c>
      <c r="X107" t="s">
        <v>232</v>
      </c>
      <c r="Y107" t="s">
        <v>261</v>
      </c>
      <c r="Z107" s="53" t="str">
        <f>INDEX('[10]PA'!$X$3:$X327,MATCH(AG107,'[10]PA'!$AE$3:$AE$222,0),1)</f>
        <v>CB</v>
      </c>
      <c r="AA107" t="s">
        <v>356</v>
      </c>
      <c r="AB107" t="s">
        <v>274</v>
      </c>
      <c r="AC107" t="s">
        <v>663</v>
      </c>
      <c r="AD107">
        <v>8349</v>
      </c>
      <c r="AF107" t="str">
        <f t="shared" si="15"/>
        <v>31361</v>
      </c>
      <c r="AG107" t="str">
        <f>'[14]PA0604-GDMReport'!W112</f>
        <v>31361</v>
      </c>
      <c r="AH107">
        <f t="shared" si="16"/>
        <v>0</v>
      </c>
      <c r="AI107">
        <v>20735</v>
      </c>
      <c r="AJ107">
        <v>3.82</v>
      </c>
      <c r="AK107">
        <v>189668</v>
      </c>
      <c r="AL107">
        <f t="shared" si="17"/>
        <v>582</v>
      </c>
      <c r="AM107" s="40">
        <f t="shared" si="18"/>
        <v>0.27</v>
      </c>
      <c r="AN107" s="32">
        <f t="shared" si="19"/>
        <v>5833</v>
      </c>
    </row>
    <row r="108" spans="1:40" ht="12.75">
      <c r="A108" t="s">
        <v>183</v>
      </c>
      <c r="B108" t="s">
        <v>49</v>
      </c>
      <c r="C108">
        <v>3136</v>
      </c>
      <c r="D108">
        <v>2</v>
      </c>
      <c r="F108">
        <v>24</v>
      </c>
      <c r="G108">
        <v>21369</v>
      </c>
      <c r="I108">
        <v>0.043</v>
      </c>
      <c r="J108">
        <v>4.022</v>
      </c>
      <c r="S108" s="32">
        <v>187038.6</v>
      </c>
      <c r="T108" t="s">
        <v>1190</v>
      </c>
      <c r="U108" t="s">
        <v>245</v>
      </c>
      <c r="V108" t="s">
        <v>469</v>
      </c>
      <c r="W108" t="s">
        <v>50</v>
      </c>
      <c r="X108" t="s">
        <v>232</v>
      </c>
      <c r="Y108" t="s">
        <v>261</v>
      </c>
      <c r="Z108" s="53" t="str">
        <f>INDEX('[10]PA'!$X$3:$X328,MATCH(AG108,'[10]PA'!$AE$3:$AE$222,0),1)</f>
        <v>CB</v>
      </c>
      <c r="AA108" t="s">
        <v>356</v>
      </c>
      <c r="AB108" t="s">
        <v>274</v>
      </c>
      <c r="AC108" t="s">
        <v>663</v>
      </c>
      <c r="AD108">
        <v>8881</v>
      </c>
      <c r="AF108" t="str">
        <f t="shared" si="15"/>
        <v>31362</v>
      </c>
      <c r="AG108" t="str">
        <f>'[14]PA0604-GDMReport'!W113</f>
        <v>31362</v>
      </c>
      <c r="AH108">
        <f t="shared" si="16"/>
        <v>0</v>
      </c>
      <c r="AI108">
        <v>20842</v>
      </c>
      <c r="AJ108">
        <v>3.669</v>
      </c>
      <c r="AK108">
        <v>181875.2</v>
      </c>
      <c r="AL108">
        <f t="shared" si="17"/>
        <v>527</v>
      </c>
      <c r="AM108" s="40">
        <f t="shared" si="18"/>
        <v>0.3530000000000002</v>
      </c>
      <c r="AN108" s="32">
        <f t="shared" si="19"/>
        <v>5163.399999999994</v>
      </c>
    </row>
    <row r="109" spans="1:40" ht="12.75">
      <c r="A109" t="s">
        <v>183</v>
      </c>
      <c r="B109" t="s">
        <v>51</v>
      </c>
      <c r="C109">
        <v>55231</v>
      </c>
      <c r="D109">
        <v>1</v>
      </c>
      <c r="F109">
        <v>0</v>
      </c>
      <c r="S109" s="32"/>
      <c r="T109" t="s">
        <v>1235</v>
      </c>
      <c r="U109" t="s">
        <v>245</v>
      </c>
      <c r="V109" t="s">
        <v>483</v>
      </c>
      <c r="W109" t="s">
        <v>52</v>
      </c>
      <c r="X109" t="s">
        <v>232</v>
      </c>
      <c r="Y109" t="s">
        <v>251</v>
      </c>
      <c r="Z109" s="53" t="str">
        <f>INDEX('[10]PA'!$X$3:$X329,MATCH(AG109,'[10]PA'!$AE$3:$AE$222,0),1)</f>
        <v>CC</v>
      </c>
      <c r="AA109" t="s">
        <v>274</v>
      </c>
      <c r="AC109" t="s">
        <v>920</v>
      </c>
      <c r="AD109">
        <v>2245</v>
      </c>
      <c r="AF109" t="str">
        <f t="shared" si="15"/>
        <v>552311</v>
      </c>
      <c r="AG109" t="str">
        <f>'[14]PA0604-GDMReport'!W116</f>
        <v>552311</v>
      </c>
      <c r="AH109">
        <f t="shared" si="16"/>
        <v>0</v>
      </c>
      <c r="AL109">
        <f t="shared" si="17"/>
        <v>0</v>
      </c>
      <c r="AM109" s="40">
        <f t="shared" si="18"/>
        <v>0</v>
      </c>
      <c r="AN109" s="32">
        <f t="shared" si="19"/>
        <v>0</v>
      </c>
    </row>
    <row r="110" spans="1:40" ht="12.75">
      <c r="A110" t="s">
        <v>183</v>
      </c>
      <c r="B110" t="s">
        <v>51</v>
      </c>
      <c r="C110">
        <v>55231</v>
      </c>
      <c r="D110">
        <v>2</v>
      </c>
      <c r="F110">
        <v>0</v>
      </c>
      <c r="S110" s="32"/>
      <c r="T110" t="s">
        <v>1235</v>
      </c>
      <c r="U110" t="s">
        <v>245</v>
      </c>
      <c r="V110" t="s">
        <v>483</v>
      </c>
      <c r="W110" t="s">
        <v>52</v>
      </c>
      <c r="X110" t="s">
        <v>232</v>
      </c>
      <c r="Y110" t="s">
        <v>251</v>
      </c>
      <c r="Z110" s="53" t="str">
        <f>INDEX('[10]PA'!$X$3:$X330,MATCH(AG110,'[10]PA'!$AE$3:$AE$222,0),1)</f>
        <v>CC</v>
      </c>
      <c r="AA110" t="s">
        <v>274</v>
      </c>
      <c r="AC110" t="s">
        <v>920</v>
      </c>
      <c r="AD110">
        <v>2245</v>
      </c>
      <c r="AF110" t="str">
        <f t="shared" si="15"/>
        <v>552312</v>
      </c>
      <c r="AG110" t="str">
        <f>'[14]PA0604-GDMReport'!W117</f>
        <v>552312</v>
      </c>
      <c r="AH110">
        <f t="shared" si="16"/>
        <v>0</v>
      </c>
      <c r="AL110">
        <f t="shared" si="17"/>
        <v>0</v>
      </c>
      <c r="AM110" s="40">
        <f t="shared" si="18"/>
        <v>0</v>
      </c>
      <c r="AN110" s="32">
        <f t="shared" si="19"/>
        <v>0</v>
      </c>
    </row>
    <row r="111" spans="1:40" ht="12.75">
      <c r="A111" t="s">
        <v>183</v>
      </c>
      <c r="B111" t="s">
        <v>53</v>
      </c>
      <c r="C111">
        <v>55667</v>
      </c>
      <c r="D111" t="s">
        <v>291</v>
      </c>
      <c r="F111">
        <v>24</v>
      </c>
      <c r="G111">
        <v>5250</v>
      </c>
      <c r="I111">
        <v>0.011</v>
      </c>
      <c r="J111">
        <v>0.198</v>
      </c>
      <c r="S111" s="32">
        <v>36167.9</v>
      </c>
      <c r="T111" t="s">
        <v>1194</v>
      </c>
      <c r="U111" t="s">
        <v>245</v>
      </c>
      <c r="W111" t="s">
        <v>54</v>
      </c>
      <c r="X111" t="s">
        <v>232</v>
      </c>
      <c r="Y111" t="s">
        <v>251</v>
      </c>
      <c r="Z111" s="53" t="e">
        <f>INDEX('[10]PA'!$X$3:$X331,MATCH(AG111,'[10]PA'!$AE$3:$AE$222,0),1)</f>
        <v>#N/A</v>
      </c>
      <c r="AA111" t="s">
        <v>274</v>
      </c>
      <c r="AC111" t="s">
        <v>920</v>
      </c>
      <c r="AD111">
        <v>2214</v>
      </c>
      <c r="AF111" t="str">
        <f t="shared" si="15"/>
        <v>55667CT01</v>
      </c>
      <c r="AG111" t="str">
        <f>'[14]PA0604-GDMReport'!W118</f>
        <v>55667CT01</v>
      </c>
      <c r="AH111">
        <f t="shared" si="16"/>
        <v>0</v>
      </c>
      <c r="AL111">
        <f t="shared" si="17"/>
        <v>5250</v>
      </c>
      <c r="AM111" s="40">
        <f t="shared" si="18"/>
        <v>0.198</v>
      </c>
      <c r="AN111" s="32">
        <f t="shared" si="19"/>
        <v>36167.9</v>
      </c>
    </row>
    <row r="112" spans="1:40" ht="12.75">
      <c r="A112" t="s">
        <v>183</v>
      </c>
      <c r="B112" t="s">
        <v>53</v>
      </c>
      <c r="C112">
        <v>55667</v>
      </c>
      <c r="D112" t="s">
        <v>293</v>
      </c>
      <c r="F112">
        <v>24</v>
      </c>
      <c r="G112">
        <v>5279</v>
      </c>
      <c r="I112">
        <v>0.01</v>
      </c>
      <c r="J112">
        <v>0.179</v>
      </c>
      <c r="S112" s="32">
        <v>36291.9</v>
      </c>
      <c r="T112" t="s">
        <v>1194</v>
      </c>
      <c r="U112" t="s">
        <v>245</v>
      </c>
      <c r="W112" t="s">
        <v>54</v>
      </c>
      <c r="X112" t="s">
        <v>232</v>
      </c>
      <c r="Y112" t="s">
        <v>251</v>
      </c>
      <c r="Z112" s="53" t="e">
        <f>INDEX('[10]PA'!$X$3:$X332,MATCH(AG112,'[10]PA'!$AE$3:$AE$222,0),1)</f>
        <v>#N/A</v>
      </c>
      <c r="AA112" t="s">
        <v>274</v>
      </c>
      <c r="AC112" t="s">
        <v>920</v>
      </c>
      <c r="AD112">
        <v>2214</v>
      </c>
      <c r="AF112" t="str">
        <f t="shared" si="15"/>
        <v>55667CT02</v>
      </c>
      <c r="AG112" t="str">
        <f>'[14]PA0604-GDMReport'!W119</f>
        <v>55667CT02</v>
      </c>
      <c r="AH112">
        <f t="shared" si="16"/>
        <v>0</v>
      </c>
      <c r="AL112">
        <f t="shared" si="17"/>
        <v>5279</v>
      </c>
      <c r="AM112" s="40">
        <f t="shared" si="18"/>
        <v>0.179</v>
      </c>
      <c r="AN112" s="32">
        <f t="shared" si="19"/>
        <v>36291.9</v>
      </c>
    </row>
    <row r="113" spans="1:40" ht="12.75">
      <c r="A113" t="s">
        <v>183</v>
      </c>
      <c r="B113" t="s">
        <v>55</v>
      </c>
      <c r="C113">
        <v>3148</v>
      </c>
      <c r="D113">
        <v>1</v>
      </c>
      <c r="E113" t="s">
        <v>1204</v>
      </c>
      <c r="F113">
        <v>24</v>
      </c>
      <c r="G113">
        <v>2407</v>
      </c>
      <c r="I113">
        <v>0.404</v>
      </c>
      <c r="J113">
        <v>5.236</v>
      </c>
      <c r="S113" s="32">
        <v>25747.5</v>
      </c>
      <c r="T113" t="s">
        <v>1194</v>
      </c>
      <c r="U113" t="s">
        <v>245</v>
      </c>
      <c r="V113" t="s">
        <v>469</v>
      </c>
      <c r="W113" t="s">
        <v>56</v>
      </c>
      <c r="X113" t="s">
        <v>232</v>
      </c>
      <c r="Y113" t="s">
        <v>287</v>
      </c>
      <c r="Z113" s="53" t="str">
        <f>INDEX('[10]PA'!$X$3:$X333,MATCH(AG113,'[10]PA'!$AE$3:$AE$222,0),1)</f>
        <v>CB</v>
      </c>
      <c r="AA113" t="s">
        <v>356</v>
      </c>
      <c r="AB113" t="s">
        <v>271</v>
      </c>
      <c r="AC113" t="s">
        <v>359</v>
      </c>
      <c r="AD113">
        <v>1815</v>
      </c>
      <c r="AF113" t="str">
        <f t="shared" si="15"/>
        <v>31481</v>
      </c>
      <c r="AG113" t="str">
        <f>'[14]PA0604-GDMReport'!W120</f>
        <v>31481</v>
      </c>
      <c r="AH113">
        <f t="shared" si="16"/>
        <v>0</v>
      </c>
      <c r="AI113">
        <v>1510</v>
      </c>
      <c r="AJ113">
        <v>3.026</v>
      </c>
      <c r="AK113">
        <v>15786.845</v>
      </c>
      <c r="AL113">
        <f t="shared" si="17"/>
        <v>897</v>
      </c>
      <c r="AM113" s="40">
        <f t="shared" si="18"/>
        <v>2.21</v>
      </c>
      <c r="AN113" s="32">
        <f t="shared" si="19"/>
        <v>9960.655</v>
      </c>
    </row>
    <row r="114" spans="1:40" ht="12.75">
      <c r="A114" t="s">
        <v>183</v>
      </c>
      <c r="B114" t="s">
        <v>55</v>
      </c>
      <c r="C114">
        <v>3148</v>
      </c>
      <c r="D114">
        <v>2</v>
      </c>
      <c r="E114" t="s">
        <v>1204</v>
      </c>
      <c r="F114">
        <v>24</v>
      </c>
      <c r="G114">
        <v>1905</v>
      </c>
      <c r="I114">
        <v>0.404</v>
      </c>
      <c r="J114">
        <v>4.115</v>
      </c>
      <c r="S114" s="32">
        <v>20389.6</v>
      </c>
      <c r="T114" t="s">
        <v>1194</v>
      </c>
      <c r="U114" t="s">
        <v>245</v>
      </c>
      <c r="V114" t="s">
        <v>469</v>
      </c>
      <c r="W114" t="s">
        <v>56</v>
      </c>
      <c r="X114" t="s">
        <v>232</v>
      </c>
      <c r="Y114" t="s">
        <v>287</v>
      </c>
      <c r="Z114" s="53" t="str">
        <f>INDEX('[10]PA'!$X$3:$X334,MATCH(AG114,'[10]PA'!$AE$3:$AE$222,0),1)</f>
        <v>CB</v>
      </c>
      <c r="AA114" t="s">
        <v>356</v>
      </c>
      <c r="AB114" t="s">
        <v>271</v>
      </c>
      <c r="AC114" t="s">
        <v>359</v>
      </c>
      <c r="AD114">
        <v>1815</v>
      </c>
      <c r="AF114" t="str">
        <f t="shared" si="15"/>
        <v>31482</v>
      </c>
      <c r="AG114" t="str">
        <f>'[14]PA0604-GDMReport'!W121</f>
        <v>31482</v>
      </c>
      <c r="AH114">
        <f t="shared" si="16"/>
        <v>0</v>
      </c>
      <c r="AL114">
        <f t="shared" si="17"/>
        <v>1905</v>
      </c>
      <c r="AM114" s="40">
        <f t="shared" si="18"/>
        <v>4.115</v>
      </c>
      <c r="AN114" s="32">
        <f t="shared" si="19"/>
        <v>20389.6</v>
      </c>
    </row>
    <row r="115" spans="1:40" ht="12.75">
      <c r="A115" t="s">
        <v>183</v>
      </c>
      <c r="B115" t="s">
        <v>55</v>
      </c>
      <c r="C115">
        <v>3148</v>
      </c>
      <c r="D115">
        <v>3</v>
      </c>
      <c r="F115">
        <v>20.86</v>
      </c>
      <c r="G115">
        <v>9836</v>
      </c>
      <c r="I115">
        <v>0.267</v>
      </c>
      <c r="J115">
        <v>18.092</v>
      </c>
      <c r="S115" s="32">
        <v>106890.248</v>
      </c>
      <c r="T115" t="s">
        <v>1194</v>
      </c>
      <c r="U115" t="s">
        <v>245</v>
      </c>
      <c r="V115" t="s">
        <v>469</v>
      </c>
      <c r="W115" t="s">
        <v>56</v>
      </c>
      <c r="X115" t="s">
        <v>232</v>
      </c>
      <c r="Y115" t="s">
        <v>261</v>
      </c>
      <c r="Z115" s="53" t="str">
        <f>INDEX('[10]PA'!$X$3:$X335,MATCH(AG115,'[10]PA'!$AE$3:$AE$222,0),1)</f>
        <v>LFB</v>
      </c>
      <c r="AA115" t="s">
        <v>241</v>
      </c>
      <c r="AB115" t="s">
        <v>274</v>
      </c>
      <c r="AD115">
        <v>9469</v>
      </c>
      <c r="AF115" t="str">
        <f t="shared" si="15"/>
        <v>31483</v>
      </c>
      <c r="AG115" t="str">
        <f>'[14]PA0604-GDMReport'!W122</f>
        <v>31483</v>
      </c>
      <c r="AH115">
        <f t="shared" si="16"/>
        <v>0</v>
      </c>
      <c r="AL115">
        <f t="shared" si="17"/>
        <v>9836</v>
      </c>
      <c r="AM115" s="40">
        <f t="shared" si="18"/>
        <v>18.092</v>
      </c>
      <c r="AN115" s="32">
        <f t="shared" si="19"/>
        <v>106890.248</v>
      </c>
    </row>
    <row r="116" spans="1:40" ht="12.75">
      <c r="A116" t="s">
        <v>183</v>
      </c>
      <c r="B116" t="s">
        <v>55</v>
      </c>
      <c r="C116">
        <v>3148</v>
      </c>
      <c r="D116">
        <v>4</v>
      </c>
      <c r="F116">
        <v>19.53</v>
      </c>
      <c r="G116">
        <v>6301</v>
      </c>
      <c r="I116">
        <v>0.225</v>
      </c>
      <c r="J116">
        <v>9.967</v>
      </c>
      <c r="S116" s="32">
        <v>77447.106</v>
      </c>
      <c r="T116" t="s">
        <v>1194</v>
      </c>
      <c r="U116" t="s">
        <v>245</v>
      </c>
      <c r="V116" t="s">
        <v>469</v>
      </c>
      <c r="W116" t="s">
        <v>56</v>
      </c>
      <c r="X116" t="s">
        <v>232</v>
      </c>
      <c r="Y116" t="s">
        <v>261</v>
      </c>
      <c r="Z116" s="53" t="str">
        <f>INDEX('[10]PA'!$X$3:$X336,MATCH(AG116,'[10]PA'!$AE$3:$AE$222,0),1)</f>
        <v>LFB</v>
      </c>
      <c r="AA116" t="s">
        <v>241</v>
      </c>
      <c r="AB116" t="s">
        <v>274</v>
      </c>
      <c r="AD116">
        <v>9303</v>
      </c>
      <c r="AF116" t="str">
        <f t="shared" si="15"/>
        <v>31484</v>
      </c>
      <c r="AG116" t="str">
        <f>'[14]PA0604-GDMReport'!W123</f>
        <v>31484</v>
      </c>
      <c r="AH116">
        <f t="shared" si="16"/>
        <v>0</v>
      </c>
      <c r="AL116">
        <f t="shared" si="17"/>
        <v>6301</v>
      </c>
      <c r="AM116" s="40">
        <f t="shared" si="18"/>
        <v>9.967</v>
      </c>
      <c r="AN116" s="32">
        <f t="shared" si="19"/>
        <v>77447.106</v>
      </c>
    </row>
    <row r="117" spans="1:40" ht="12.75">
      <c r="A117" t="s">
        <v>183</v>
      </c>
      <c r="B117" t="s">
        <v>55</v>
      </c>
      <c r="C117">
        <v>3148</v>
      </c>
      <c r="D117" t="s">
        <v>57</v>
      </c>
      <c r="F117">
        <v>0</v>
      </c>
      <c r="S117" s="32"/>
      <c r="T117" t="s">
        <v>1194</v>
      </c>
      <c r="U117" t="s">
        <v>245</v>
      </c>
      <c r="V117" t="s">
        <v>469</v>
      </c>
      <c r="W117" t="s">
        <v>56</v>
      </c>
      <c r="X117" t="s">
        <v>232</v>
      </c>
      <c r="Y117" t="s">
        <v>704</v>
      </c>
      <c r="Z117" s="53">
        <f>INDEX('[10]PA'!$X$3:$X337,MATCH(AG117,'[10]PA'!$AE$3:$AE$222,0),1)</f>
        <v>0</v>
      </c>
      <c r="AA117" t="s">
        <v>271</v>
      </c>
      <c r="AD117">
        <v>323</v>
      </c>
      <c r="AF117" t="str">
        <f t="shared" si="15"/>
        <v>3148AUX4B</v>
      </c>
      <c r="AG117" t="str">
        <f>'[14]PA0604-GDMReport'!W124</f>
        <v>3148AUX4B</v>
      </c>
      <c r="AH117">
        <f t="shared" si="16"/>
        <v>0</v>
      </c>
      <c r="AL117">
        <f t="shared" si="17"/>
        <v>0</v>
      </c>
      <c r="AM117" s="40">
        <f t="shared" si="18"/>
        <v>0</v>
      </c>
      <c r="AN117" s="32">
        <f t="shared" si="19"/>
        <v>0</v>
      </c>
    </row>
    <row r="118" spans="1:40" ht="12.75">
      <c r="A118" t="s">
        <v>183</v>
      </c>
      <c r="B118" t="s">
        <v>58</v>
      </c>
      <c r="C118">
        <v>52149</v>
      </c>
      <c r="D118">
        <v>39</v>
      </c>
      <c r="F118">
        <v>24</v>
      </c>
      <c r="G118">
        <v>574</v>
      </c>
      <c r="I118">
        <v>0.081</v>
      </c>
      <c r="J118">
        <v>0.337</v>
      </c>
      <c r="S118" s="32">
        <v>8361.2</v>
      </c>
      <c r="T118" t="s">
        <v>411</v>
      </c>
      <c r="U118" t="s">
        <v>306</v>
      </c>
      <c r="V118" t="s">
        <v>69</v>
      </c>
      <c r="W118" t="s">
        <v>70</v>
      </c>
      <c r="X118" t="s">
        <v>232</v>
      </c>
      <c r="Y118" t="s">
        <v>240</v>
      </c>
      <c r="Z118" s="53" t="str">
        <f>INDEX('[10]PA'!$X$3:$X338,MATCH(AG118,'[10]PA'!$AE$3:$AE$222,0),1)</f>
        <v>CT</v>
      </c>
      <c r="AA118" t="s">
        <v>274</v>
      </c>
      <c r="AB118" t="s">
        <v>258</v>
      </c>
      <c r="AC118" t="s">
        <v>272</v>
      </c>
      <c r="AD118">
        <v>366</v>
      </c>
      <c r="AF118" t="str">
        <f t="shared" si="15"/>
        <v>5214939</v>
      </c>
      <c r="AG118" t="str">
        <f>'[14]PA0604-GDMReport'!W125</f>
        <v>5214939</v>
      </c>
      <c r="AH118">
        <f t="shared" si="16"/>
        <v>0</v>
      </c>
      <c r="AI118">
        <v>600</v>
      </c>
      <c r="AJ118">
        <v>0.352</v>
      </c>
      <c r="AK118">
        <v>8635</v>
      </c>
      <c r="AL118">
        <f t="shared" si="17"/>
        <v>-26</v>
      </c>
      <c r="AM118" s="40">
        <f t="shared" si="18"/>
        <v>-0.014999999999999958</v>
      </c>
      <c r="AN118" s="32">
        <f t="shared" si="19"/>
        <v>-273.7999999999993</v>
      </c>
    </row>
    <row r="119" spans="1:40" ht="12.75">
      <c r="A119" t="s">
        <v>183</v>
      </c>
      <c r="B119" t="s">
        <v>58</v>
      </c>
      <c r="C119">
        <v>52149</v>
      </c>
      <c r="D119">
        <v>40</v>
      </c>
      <c r="F119">
        <v>24</v>
      </c>
      <c r="G119">
        <v>920</v>
      </c>
      <c r="I119">
        <v>0.026</v>
      </c>
      <c r="J119">
        <v>0.145</v>
      </c>
      <c r="S119" s="32">
        <v>11299.2</v>
      </c>
      <c r="T119" t="s">
        <v>411</v>
      </c>
      <c r="U119" t="s">
        <v>306</v>
      </c>
      <c r="V119" t="s">
        <v>69</v>
      </c>
      <c r="W119" t="s">
        <v>70</v>
      </c>
      <c r="X119" t="s">
        <v>232</v>
      </c>
      <c r="Y119" t="s">
        <v>240</v>
      </c>
      <c r="Z119" s="53" t="str">
        <f>INDEX('[10]PA'!$X$3:$X339,MATCH(AG119,'[10]PA'!$AE$3:$AE$222,0),1)</f>
        <v>CT</v>
      </c>
      <c r="AA119" t="s">
        <v>274</v>
      </c>
      <c r="AC119" t="s">
        <v>441</v>
      </c>
      <c r="AD119">
        <v>496</v>
      </c>
      <c r="AF119" t="str">
        <f t="shared" si="15"/>
        <v>5214940</v>
      </c>
      <c r="AG119" t="str">
        <f>'[14]PA0604-GDMReport'!W126</f>
        <v>5214940</v>
      </c>
      <c r="AH119">
        <f t="shared" si="16"/>
        <v>0</v>
      </c>
      <c r="AI119">
        <v>615</v>
      </c>
      <c r="AJ119">
        <v>0.094</v>
      </c>
      <c r="AK119">
        <v>8553</v>
      </c>
      <c r="AL119">
        <f t="shared" si="17"/>
        <v>305</v>
      </c>
      <c r="AM119" s="40">
        <f t="shared" si="18"/>
        <v>0.05099999999999999</v>
      </c>
      <c r="AN119" s="32">
        <f t="shared" si="19"/>
        <v>2746.2000000000007</v>
      </c>
    </row>
    <row r="120" spans="1:40" ht="12.75">
      <c r="A120" t="s">
        <v>183</v>
      </c>
      <c r="B120" t="s">
        <v>71</v>
      </c>
      <c r="C120">
        <v>3181</v>
      </c>
      <c r="D120">
        <v>1</v>
      </c>
      <c r="F120">
        <v>0</v>
      </c>
      <c r="S120" s="32"/>
      <c r="T120" t="s">
        <v>433</v>
      </c>
      <c r="U120" t="s">
        <v>245</v>
      </c>
      <c r="V120" t="s">
        <v>469</v>
      </c>
      <c r="W120" t="s">
        <v>434</v>
      </c>
      <c r="X120" t="s">
        <v>232</v>
      </c>
      <c r="Y120" t="s">
        <v>704</v>
      </c>
      <c r="Z120" s="53" t="str">
        <f>INDEX('[10]PA'!$X$3:$X340,MATCH(AG120,'[10]PA'!$AE$3:$AE$222,0),1)</f>
        <v>LFB</v>
      </c>
      <c r="AA120" t="s">
        <v>258</v>
      </c>
      <c r="AD120">
        <v>400</v>
      </c>
      <c r="AF120" t="str">
        <f t="shared" si="15"/>
        <v>31811</v>
      </c>
      <c r="AG120" t="str">
        <f>'[14]PA0604-GDMReport'!W127</f>
        <v>31811</v>
      </c>
      <c r="AH120">
        <f t="shared" si="16"/>
        <v>0</v>
      </c>
      <c r="AL120">
        <f t="shared" si="17"/>
        <v>0</v>
      </c>
      <c r="AM120" s="40">
        <f t="shared" si="18"/>
        <v>0</v>
      </c>
      <c r="AN120" s="32">
        <f t="shared" si="19"/>
        <v>0</v>
      </c>
    </row>
    <row r="121" spans="1:40" ht="12.75">
      <c r="A121" t="s">
        <v>183</v>
      </c>
      <c r="B121" t="s">
        <v>71</v>
      </c>
      <c r="C121">
        <v>3181</v>
      </c>
      <c r="D121">
        <v>2</v>
      </c>
      <c r="F121">
        <v>13.95</v>
      </c>
      <c r="G121">
        <v>416</v>
      </c>
      <c r="I121">
        <v>0.11</v>
      </c>
      <c r="J121">
        <v>0.366</v>
      </c>
      <c r="S121" s="32">
        <v>6382.928</v>
      </c>
      <c r="T121" t="s">
        <v>433</v>
      </c>
      <c r="U121" t="s">
        <v>245</v>
      </c>
      <c r="V121" t="s">
        <v>469</v>
      </c>
      <c r="W121" t="s">
        <v>434</v>
      </c>
      <c r="X121" t="s">
        <v>232</v>
      </c>
      <c r="Y121" t="s">
        <v>704</v>
      </c>
      <c r="Z121" s="53" t="str">
        <f>INDEX('[10]PA'!$X$3:$X341,MATCH(AG121,'[10]PA'!$AE$3:$AE$222,0),1)</f>
        <v>LFB</v>
      </c>
      <c r="AA121" t="s">
        <v>258</v>
      </c>
      <c r="AD121">
        <v>400</v>
      </c>
      <c r="AF121" t="str">
        <f t="shared" si="15"/>
        <v>31812</v>
      </c>
      <c r="AG121" t="str">
        <f>'[14]PA0604-GDMReport'!W128</f>
        <v>31812</v>
      </c>
      <c r="AH121">
        <f t="shared" si="16"/>
        <v>0</v>
      </c>
      <c r="AL121">
        <f t="shared" si="17"/>
        <v>416</v>
      </c>
      <c r="AM121" s="40">
        <f t="shared" si="18"/>
        <v>0.366</v>
      </c>
      <c r="AN121" s="32">
        <f t="shared" si="19"/>
        <v>6382.928</v>
      </c>
    </row>
    <row r="122" spans="1:40" ht="12.75">
      <c r="A122" t="s">
        <v>183</v>
      </c>
      <c r="B122" t="s">
        <v>71</v>
      </c>
      <c r="C122">
        <v>3181</v>
      </c>
      <c r="D122">
        <v>3</v>
      </c>
      <c r="F122">
        <v>0</v>
      </c>
      <c r="S122" s="32"/>
      <c r="T122" t="s">
        <v>433</v>
      </c>
      <c r="U122" t="s">
        <v>245</v>
      </c>
      <c r="V122" t="s">
        <v>469</v>
      </c>
      <c r="W122" t="s">
        <v>434</v>
      </c>
      <c r="X122" t="s">
        <v>232</v>
      </c>
      <c r="Y122" t="s">
        <v>704</v>
      </c>
      <c r="Z122" s="53" t="str">
        <f>INDEX('[10]PA'!$X$3:$X342,MATCH(AG122,'[10]PA'!$AE$3:$AE$222,0),1)</f>
        <v>LFB</v>
      </c>
      <c r="AA122" t="s">
        <v>258</v>
      </c>
      <c r="AD122">
        <v>400</v>
      </c>
      <c r="AF122" t="str">
        <f t="shared" si="15"/>
        <v>31813</v>
      </c>
      <c r="AG122" t="str">
        <f>'[14]PA0604-GDMReport'!W129</f>
        <v>31813</v>
      </c>
      <c r="AH122">
        <f t="shared" si="16"/>
        <v>0</v>
      </c>
      <c r="AL122">
        <f t="shared" si="17"/>
        <v>0</v>
      </c>
      <c r="AM122" s="40">
        <f t="shared" si="18"/>
        <v>0</v>
      </c>
      <c r="AN122" s="32">
        <f t="shared" si="19"/>
        <v>0</v>
      </c>
    </row>
    <row r="123" spans="1:40" ht="12.75">
      <c r="A123" t="s">
        <v>183</v>
      </c>
      <c r="B123" t="s">
        <v>71</v>
      </c>
      <c r="C123">
        <v>3181</v>
      </c>
      <c r="D123">
        <v>33</v>
      </c>
      <c r="F123">
        <v>24</v>
      </c>
      <c r="G123">
        <v>6392</v>
      </c>
      <c r="I123">
        <v>0.213</v>
      </c>
      <c r="J123">
        <v>6.241</v>
      </c>
      <c r="S123" s="32">
        <v>58082.7</v>
      </c>
      <c r="T123" t="s">
        <v>433</v>
      </c>
      <c r="U123" t="s">
        <v>245</v>
      </c>
      <c r="V123" t="s">
        <v>469</v>
      </c>
      <c r="W123" t="s">
        <v>434</v>
      </c>
      <c r="X123" t="s">
        <v>232</v>
      </c>
      <c r="Y123" t="s">
        <v>261</v>
      </c>
      <c r="Z123" s="53" t="str">
        <f>INDEX('[10]PA'!$X$3:$X343,MATCH(AG123,'[10]PA'!$AE$3:$AE$222,0),1)</f>
        <v>CBL</v>
      </c>
      <c r="AA123" t="s">
        <v>356</v>
      </c>
      <c r="AC123" t="s">
        <v>417</v>
      </c>
      <c r="AD123">
        <v>3335</v>
      </c>
      <c r="AF123" t="str">
        <f t="shared" si="15"/>
        <v>318133</v>
      </c>
      <c r="AG123" t="str">
        <f>'[14]PA0604-GDMReport'!W130</f>
        <v>318133</v>
      </c>
      <c r="AH123">
        <f t="shared" si="16"/>
        <v>0</v>
      </c>
      <c r="AI123">
        <v>5844</v>
      </c>
      <c r="AJ123">
        <v>6.192</v>
      </c>
      <c r="AK123">
        <v>53604.7</v>
      </c>
      <c r="AL123">
        <f t="shared" si="17"/>
        <v>548</v>
      </c>
      <c r="AM123" s="40">
        <f t="shared" si="18"/>
        <v>0.04899999999999949</v>
      </c>
      <c r="AN123" s="32">
        <f t="shared" si="19"/>
        <v>4478</v>
      </c>
    </row>
    <row r="124" spans="1:40" ht="12.75">
      <c r="A124" t="s">
        <v>183</v>
      </c>
      <c r="B124" t="s">
        <v>72</v>
      </c>
      <c r="C124">
        <v>3149</v>
      </c>
      <c r="D124">
        <v>1</v>
      </c>
      <c r="F124">
        <v>24</v>
      </c>
      <c r="G124">
        <v>18086</v>
      </c>
      <c r="I124">
        <v>0.041</v>
      </c>
      <c r="J124">
        <v>3.126</v>
      </c>
      <c r="S124" s="32">
        <v>154389.5</v>
      </c>
      <c r="T124" t="s">
        <v>72</v>
      </c>
      <c r="U124" t="s">
        <v>245</v>
      </c>
      <c r="V124" t="s">
        <v>469</v>
      </c>
      <c r="W124" t="s">
        <v>73</v>
      </c>
      <c r="X124" t="s">
        <v>232</v>
      </c>
      <c r="Y124" t="s">
        <v>261</v>
      </c>
      <c r="Z124" s="53" t="str">
        <f>INDEX('[10]PA'!$X$3:$X344,MATCH(AG124,'[10]PA'!$AE$3:$AE$222,0),1)</f>
        <v>CB</v>
      </c>
      <c r="AA124" t="s">
        <v>356</v>
      </c>
      <c r="AB124" t="s">
        <v>271</v>
      </c>
      <c r="AC124" t="s">
        <v>663</v>
      </c>
      <c r="AD124">
        <v>7384</v>
      </c>
      <c r="AF124" t="str">
        <f t="shared" si="15"/>
        <v>31491</v>
      </c>
      <c r="AG124" t="str">
        <f>'[14]PA0604-GDMReport'!W131</f>
        <v>31491</v>
      </c>
      <c r="AH124">
        <f t="shared" si="16"/>
        <v>0</v>
      </c>
      <c r="AI124">
        <v>15913</v>
      </c>
      <c r="AJ124">
        <v>2.908</v>
      </c>
      <c r="AK124">
        <v>132991.5</v>
      </c>
      <c r="AL124">
        <f t="shared" si="17"/>
        <v>2173</v>
      </c>
      <c r="AM124" s="40">
        <f t="shared" si="18"/>
        <v>0.21799999999999997</v>
      </c>
      <c r="AN124" s="32">
        <f t="shared" si="19"/>
        <v>21398</v>
      </c>
    </row>
    <row r="125" spans="1:40" ht="12.75">
      <c r="A125" t="s">
        <v>183</v>
      </c>
      <c r="B125" t="s">
        <v>72</v>
      </c>
      <c r="C125">
        <v>3149</v>
      </c>
      <c r="D125">
        <v>2</v>
      </c>
      <c r="F125">
        <v>24</v>
      </c>
      <c r="G125">
        <v>18430</v>
      </c>
      <c r="I125">
        <v>0.043</v>
      </c>
      <c r="J125">
        <v>3.464</v>
      </c>
      <c r="S125" s="32">
        <v>162078.1</v>
      </c>
      <c r="T125" t="s">
        <v>72</v>
      </c>
      <c r="U125" t="s">
        <v>245</v>
      </c>
      <c r="V125" t="s">
        <v>469</v>
      </c>
      <c r="W125" t="s">
        <v>73</v>
      </c>
      <c r="X125" t="s">
        <v>232</v>
      </c>
      <c r="Y125" t="s">
        <v>261</v>
      </c>
      <c r="Z125" s="53" t="str">
        <f>INDEX('[10]PA'!$X$3:$X345,MATCH(AG125,'[10]PA'!$AE$3:$AE$222,0),1)</f>
        <v>CB</v>
      </c>
      <c r="AA125" t="s">
        <v>356</v>
      </c>
      <c r="AB125" t="s">
        <v>271</v>
      </c>
      <c r="AC125" t="s">
        <v>663</v>
      </c>
      <c r="AD125">
        <v>7384</v>
      </c>
      <c r="AF125" t="str">
        <f t="shared" si="15"/>
        <v>31492</v>
      </c>
      <c r="AG125" t="str">
        <f>'[14]PA0604-GDMReport'!W132</f>
        <v>31492</v>
      </c>
      <c r="AH125">
        <f t="shared" si="16"/>
        <v>0</v>
      </c>
      <c r="AL125">
        <f t="shared" si="17"/>
        <v>18430</v>
      </c>
      <c r="AM125" s="40">
        <f t="shared" si="18"/>
        <v>3.464</v>
      </c>
      <c r="AN125" s="32">
        <f t="shared" si="19"/>
        <v>162078.1</v>
      </c>
    </row>
    <row r="126" spans="1:40" ht="12.75">
      <c r="A126" t="s">
        <v>183</v>
      </c>
      <c r="B126" t="s">
        <v>72</v>
      </c>
      <c r="C126">
        <v>3149</v>
      </c>
      <c r="D126" t="s">
        <v>74</v>
      </c>
      <c r="F126">
        <v>0</v>
      </c>
      <c r="S126" s="32"/>
      <c r="T126" t="s">
        <v>72</v>
      </c>
      <c r="U126" t="s">
        <v>245</v>
      </c>
      <c r="V126" t="s">
        <v>469</v>
      </c>
      <c r="W126" t="s">
        <v>73</v>
      </c>
      <c r="X126" t="s">
        <v>232</v>
      </c>
      <c r="Y126" t="s">
        <v>704</v>
      </c>
      <c r="Z126" s="53" t="str">
        <f>INDEX('[10]PA'!$X$3:$X346,MATCH(AG126,'[10]PA'!$AE$3:$AE$222,0),1)</f>
        <v>LFB</v>
      </c>
      <c r="AA126" t="s">
        <v>271</v>
      </c>
      <c r="AD126">
        <v>265</v>
      </c>
      <c r="AF126" t="str">
        <f t="shared" si="15"/>
        <v>3149AUX1</v>
      </c>
      <c r="AG126" t="str">
        <f>'[14]PA0604-GDMReport'!W133</f>
        <v>3149AUX1</v>
      </c>
      <c r="AH126">
        <f t="shared" si="16"/>
        <v>0</v>
      </c>
      <c r="AJ126">
        <v>0.35</v>
      </c>
      <c r="AK126">
        <v>6360</v>
      </c>
      <c r="AL126">
        <f t="shared" si="17"/>
        <v>0</v>
      </c>
      <c r="AM126" s="40">
        <f t="shared" si="18"/>
        <v>-0.35</v>
      </c>
      <c r="AN126" s="32">
        <f t="shared" si="19"/>
        <v>-6360</v>
      </c>
    </row>
    <row r="127" spans="1:40" ht="12.75">
      <c r="A127" t="s">
        <v>183</v>
      </c>
      <c r="B127" t="s">
        <v>72</v>
      </c>
      <c r="C127">
        <v>3149</v>
      </c>
      <c r="D127" t="s">
        <v>75</v>
      </c>
      <c r="F127">
        <v>0</v>
      </c>
      <c r="S127" s="32"/>
      <c r="T127" t="s">
        <v>72</v>
      </c>
      <c r="U127" t="s">
        <v>245</v>
      </c>
      <c r="V127" t="s">
        <v>469</v>
      </c>
      <c r="W127" t="s">
        <v>73</v>
      </c>
      <c r="X127" t="s">
        <v>232</v>
      </c>
      <c r="Y127" t="s">
        <v>704</v>
      </c>
      <c r="Z127" s="53" t="str">
        <f>INDEX('[10]PA'!$X$3:$X347,MATCH(AG127,'[10]PA'!$AE$3:$AE$222,0),1)</f>
        <v>LFB</v>
      </c>
      <c r="AA127" t="s">
        <v>271</v>
      </c>
      <c r="AD127">
        <v>265</v>
      </c>
      <c r="AF127" t="str">
        <f t="shared" si="15"/>
        <v>3149AUX2</v>
      </c>
      <c r="AG127" t="str">
        <f>'[14]PA0604-GDMReport'!W134</f>
        <v>3149AUX2</v>
      </c>
      <c r="AH127">
        <f t="shared" si="16"/>
        <v>0</v>
      </c>
      <c r="AJ127">
        <v>0.35</v>
      </c>
      <c r="AK127">
        <v>6360</v>
      </c>
      <c r="AL127">
        <f t="shared" si="17"/>
        <v>0</v>
      </c>
      <c r="AM127" s="40">
        <f t="shared" si="18"/>
        <v>-0.35</v>
      </c>
      <c r="AN127" s="32">
        <f t="shared" si="19"/>
        <v>-6360</v>
      </c>
    </row>
    <row r="128" spans="1:40" ht="12.75">
      <c r="A128" t="s">
        <v>183</v>
      </c>
      <c r="B128" t="s">
        <v>76</v>
      </c>
      <c r="C128">
        <v>3111</v>
      </c>
      <c r="D128">
        <v>31</v>
      </c>
      <c r="F128">
        <v>13</v>
      </c>
      <c r="G128">
        <v>230</v>
      </c>
      <c r="I128">
        <v>0.654</v>
      </c>
      <c r="J128">
        <v>1.18</v>
      </c>
      <c r="S128" s="32">
        <v>3607.1</v>
      </c>
      <c r="T128" t="s">
        <v>499</v>
      </c>
      <c r="U128" t="s">
        <v>245</v>
      </c>
      <c r="V128" t="s">
        <v>469</v>
      </c>
      <c r="W128" t="s">
        <v>77</v>
      </c>
      <c r="X128" t="s">
        <v>232</v>
      </c>
      <c r="Y128" t="s">
        <v>240</v>
      </c>
      <c r="Z128" s="53" t="str">
        <f>INDEX('[10]PA'!$X$3:$X348,MATCH(AG128,'[10]PA'!$AE$3:$AE$222,0),1)</f>
        <v>CT</v>
      </c>
      <c r="AA128" t="s">
        <v>258</v>
      </c>
      <c r="AB128" t="s">
        <v>274</v>
      </c>
      <c r="AD128">
        <v>326</v>
      </c>
      <c r="AF128" t="str">
        <f t="shared" si="15"/>
        <v>311131</v>
      </c>
      <c r="AG128" t="str">
        <f>'[14]PA0604-GDMReport'!W135</f>
        <v>311131</v>
      </c>
      <c r="AH128">
        <f t="shared" si="16"/>
        <v>0</v>
      </c>
      <c r="AL128">
        <f t="shared" si="17"/>
        <v>230</v>
      </c>
      <c r="AM128" s="40">
        <f t="shared" si="18"/>
        <v>1.18</v>
      </c>
      <c r="AN128" s="32">
        <f t="shared" si="19"/>
        <v>3607.1</v>
      </c>
    </row>
    <row r="129" spans="1:40" ht="12.75">
      <c r="A129" t="s">
        <v>183</v>
      </c>
      <c r="B129" t="s">
        <v>76</v>
      </c>
      <c r="C129">
        <v>3111</v>
      </c>
      <c r="D129">
        <v>32</v>
      </c>
      <c r="F129">
        <v>13</v>
      </c>
      <c r="G129">
        <v>229</v>
      </c>
      <c r="I129">
        <v>0.654</v>
      </c>
      <c r="J129">
        <v>1.135</v>
      </c>
      <c r="S129" s="32">
        <v>3469.7</v>
      </c>
      <c r="T129" t="s">
        <v>499</v>
      </c>
      <c r="U129" t="s">
        <v>245</v>
      </c>
      <c r="V129" t="s">
        <v>469</v>
      </c>
      <c r="W129" t="s">
        <v>77</v>
      </c>
      <c r="X129" t="s">
        <v>232</v>
      </c>
      <c r="Y129" t="s">
        <v>240</v>
      </c>
      <c r="Z129" s="53" t="str">
        <f>INDEX('[10]PA'!$X$3:$X349,MATCH(AG129,'[10]PA'!$AE$3:$AE$222,0),1)</f>
        <v>CT</v>
      </c>
      <c r="AA129" t="s">
        <v>258</v>
      </c>
      <c r="AB129" t="s">
        <v>274</v>
      </c>
      <c r="AD129">
        <v>326</v>
      </c>
      <c r="AF129" t="str">
        <f t="shared" si="15"/>
        <v>311132</v>
      </c>
      <c r="AG129" t="str">
        <f>'[14]PA0604-GDMReport'!W136</f>
        <v>311132</v>
      </c>
      <c r="AH129">
        <f t="shared" si="16"/>
        <v>0</v>
      </c>
      <c r="AL129">
        <f t="shared" si="17"/>
        <v>229</v>
      </c>
      <c r="AM129" s="40">
        <f t="shared" si="18"/>
        <v>1.135</v>
      </c>
      <c r="AN129" s="32">
        <f t="shared" si="19"/>
        <v>3469.7</v>
      </c>
    </row>
    <row r="130" spans="1:40" ht="12.75">
      <c r="A130" t="s">
        <v>183</v>
      </c>
      <c r="B130" t="s">
        <v>78</v>
      </c>
      <c r="C130">
        <v>10343</v>
      </c>
      <c r="D130" t="s">
        <v>79</v>
      </c>
      <c r="F130">
        <v>24</v>
      </c>
      <c r="G130">
        <v>978</v>
      </c>
      <c r="I130">
        <v>0.119</v>
      </c>
      <c r="J130">
        <v>0.891</v>
      </c>
      <c r="S130" s="32">
        <v>14927.9</v>
      </c>
      <c r="T130" t="s">
        <v>80</v>
      </c>
      <c r="U130" t="s">
        <v>230</v>
      </c>
      <c r="V130" t="s">
        <v>469</v>
      </c>
      <c r="W130" t="s">
        <v>81</v>
      </c>
      <c r="X130" t="s">
        <v>232</v>
      </c>
      <c r="Y130" t="s">
        <v>233</v>
      </c>
      <c r="Z130" s="53" t="str">
        <f>INDEX('[10]PA'!$X$3:$X350,MATCH(AG130,'[10]PA'!$AE$3:$AE$222,0),1)</f>
        <v>CB</v>
      </c>
      <c r="AA130" t="s">
        <v>356</v>
      </c>
      <c r="AD130">
        <v>624</v>
      </c>
      <c r="AF130" t="str">
        <f t="shared" si="15"/>
        <v>10343SG-101</v>
      </c>
      <c r="AG130" t="str">
        <f>'[14]PA0604-GDMReport'!W137</f>
        <v>10343SG-101</v>
      </c>
      <c r="AH130">
        <f t="shared" si="16"/>
        <v>0</v>
      </c>
      <c r="AI130">
        <v>978</v>
      </c>
      <c r="AJ130">
        <v>0.818</v>
      </c>
      <c r="AK130">
        <v>15258.4</v>
      </c>
      <c r="AL130">
        <f t="shared" si="17"/>
        <v>0</v>
      </c>
      <c r="AM130" s="40">
        <f t="shared" si="18"/>
        <v>0.07300000000000006</v>
      </c>
      <c r="AN130" s="32">
        <f t="shared" si="19"/>
        <v>-330.5</v>
      </c>
    </row>
    <row r="131" spans="1:40" ht="12.75">
      <c r="A131" t="s">
        <v>183</v>
      </c>
      <c r="B131" t="s">
        <v>345</v>
      </c>
      <c r="C131">
        <v>3138</v>
      </c>
      <c r="D131">
        <v>3</v>
      </c>
      <c r="F131">
        <v>24</v>
      </c>
      <c r="G131">
        <v>1838</v>
      </c>
      <c r="I131">
        <v>0.278</v>
      </c>
      <c r="J131">
        <v>2.715</v>
      </c>
      <c r="S131" s="32">
        <v>19199.7</v>
      </c>
      <c r="T131" t="s">
        <v>82</v>
      </c>
      <c r="U131" t="s">
        <v>245</v>
      </c>
      <c r="V131" t="s">
        <v>469</v>
      </c>
      <c r="W131" t="s">
        <v>1218</v>
      </c>
      <c r="X131" t="s">
        <v>232</v>
      </c>
      <c r="Y131" t="s">
        <v>287</v>
      </c>
      <c r="Z131" s="53" t="str">
        <f>INDEX('[10]PA'!$X$3:$X351,MATCH(AG131,'[10]PA'!$AE$3:$AE$222,0),1)</f>
        <v>CB</v>
      </c>
      <c r="AA131" t="s">
        <v>356</v>
      </c>
      <c r="AD131">
        <v>1075</v>
      </c>
      <c r="AF131" t="str">
        <f aca="true" t="shared" si="20" ref="AF131:AF162">C131&amp;D131</f>
        <v>31383</v>
      </c>
      <c r="AG131" t="str">
        <f>'[14]PA0604-GDMReport'!W138</f>
        <v>31383</v>
      </c>
      <c r="AH131">
        <f aca="true" t="shared" si="21" ref="AH131:AH162">IF(AF131=AG131,)</f>
        <v>0</v>
      </c>
      <c r="AI131">
        <v>1400</v>
      </c>
      <c r="AJ131">
        <v>1.685</v>
      </c>
      <c r="AK131">
        <v>15174.8</v>
      </c>
      <c r="AL131">
        <f aca="true" t="shared" si="22" ref="AL131:AL162">G131-AI131</f>
        <v>438</v>
      </c>
      <c r="AM131" s="40">
        <f aca="true" t="shared" si="23" ref="AM131:AM162">J131-AJ131</f>
        <v>1.0299999999999998</v>
      </c>
      <c r="AN131" s="32">
        <f aca="true" t="shared" si="24" ref="AN131:AN162">S131-AK131</f>
        <v>4024.9000000000015</v>
      </c>
    </row>
    <row r="132" spans="1:40" ht="12.75">
      <c r="A132" t="s">
        <v>183</v>
      </c>
      <c r="B132" t="s">
        <v>345</v>
      </c>
      <c r="C132">
        <v>3138</v>
      </c>
      <c r="D132">
        <v>4</v>
      </c>
      <c r="F132">
        <v>24</v>
      </c>
      <c r="G132">
        <v>1902</v>
      </c>
      <c r="I132">
        <v>0.29</v>
      </c>
      <c r="J132">
        <v>2.692</v>
      </c>
      <c r="S132" s="32">
        <v>18260.2</v>
      </c>
      <c r="T132" t="s">
        <v>82</v>
      </c>
      <c r="U132" t="s">
        <v>245</v>
      </c>
      <c r="V132" t="s">
        <v>469</v>
      </c>
      <c r="W132" t="s">
        <v>1218</v>
      </c>
      <c r="X132" t="s">
        <v>232</v>
      </c>
      <c r="Y132" t="s">
        <v>287</v>
      </c>
      <c r="Z132" s="53" t="str">
        <f>INDEX('[10]PA'!$X$3:$X352,MATCH(AG132,'[10]PA'!$AE$3:$AE$222,0),1)</f>
        <v>CB</v>
      </c>
      <c r="AA132" t="s">
        <v>356</v>
      </c>
      <c r="AD132">
        <v>1232</v>
      </c>
      <c r="AF132" t="str">
        <f t="shared" si="20"/>
        <v>31384</v>
      </c>
      <c r="AG132" t="str">
        <f>'[14]PA0604-GDMReport'!W139</f>
        <v>31384</v>
      </c>
      <c r="AH132">
        <f t="shared" si="21"/>
        <v>0</v>
      </c>
      <c r="AI132">
        <v>1515</v>
      </c>
      <c r="AJ132">
        <v>1.908</v>
      </c>
      <c r="AK132">
        <v>15065.5</v>
      </c>
      <c r="AL132">
        <f t="shared" si="22"/>
        <v>387</v>
      </c>
      <c r="AM132" s="40">
        <f t="shared" si="23"/>
        <v>0.7840000000000003</v>
      </c>
      <c r="AN132" s="32">
        <f t="shared" si="24"/>
        <v>3194.7000000000007</v>
      </c>
    </row>
    <row r="133" spans="1:40" ht="12.75">
      <c r="A133" t="s">
        <v>183</v>
      </c>
      <c r="B133" t="s">
        <v>345</v>
      </c>
      <c r="C133">
        <v>3138</v>
      </c>
      <c r="D133">
        <v>5</v>
      </c>
      <c r="F133">
        <v>24</v>
      </c>
      <c r="G133">
        <v>2833</v>
      </c>
      <c r="I133">
        <v>0.367</v>
      </c>
      <c r="J133">
        <v>5.497</v>
      </c>
      <c r="S133" s="32">
        <v>29346.1</v>
      </c>
      <c r="T133" t="s">
        <v>82</v>
      </c>
      <c r="U133" t="s">
        <v>245</v>
      </c>
      <c r="V133" t="s">
        <v>469</v>
      </c>
      <c r="W133" t="s">
        <v>1218</v>
      </c>
      <c r="X133" t="s">
        <v>232</v>
      </c>
      <c r="Y133" t="s">
        <v>287</v>
      </c>
      <c r="Z133" s="53" t="str">
        <f>INDEX('[10]PA'!$X$3:$X353,MATCH(AG133,'[10]PA'!$AE$3:$AE$222,0),1)</f>
        <v>CB</v>
      </c>
      <c r="AA133" t="s">
        <v>356</v>
      </c>
      <c r="AC133" t="s">
        <v>359</v>
      </c>
      <c r="AD133">
        <v>1232</v>
      </c>
      <c r="AF133" t="str">
        <f t="shared" si="20"/>
        <v>31385</v>
      </c>
      <c r="AG133" t="str">
        <f>'[14]PA0604-GDMReport'!W140</f>
        <v>31385</v>
      </c>
      <c r="AH133">
        <f t="shared" si="21"/>
        <v>0</v>
      </c>
      <c r="AI133">
        <v>1929</v>
      </c>
      <c r="AJ133">
        <v>3.73</v>
      </c>
      <c r="AK133">
        <v>20492.9</v>
      </c>
      <c r="AL133">
        <f t="shared" si="22"/>
        <v>904</v>
      </c>
      <c r="AM133" s="40">
        <f t="shared" si="23"/>
        <v>1.767</v>
      </c>
      <c r="AN133" s="32">
        <f t="shared" si="24"/>
        <v>8853.199999999997</v>
      </c>
    </row>
    <row r="134" spans="1:40" ht="12.75">
      <c r="A134" t="s">
        <v>183</v>
      </c>
      <c r="B134" t="s">
        <v>83</v>
      </c>
      <c r="C134">
        <v>54571</v>
      </c>
      <c r="D134">
        <v>1</v>
      </c>
      <c r="F134">
        <v>14.88</v>
      </c>
      <c r="G134">
        <v>685</v>
      </c>
      <c r="I134">
        <v>0.095</v>
      </c>
      <c r="J134">
        <v>0.161</v>
      </c>
      <c r="S134" s="32">
        <v>4647.992</v>
      </c>
      <c r="T134" t="s">
        <v>911</v>
      </c>
      <c r="U134" t="s">
        <v>230</v>
      </c>
      <c r="V134" t="s">
        <v>483</v>
      </c>
      <c r="W134" t="s">
        <v>84</v>
      </c>
      <c r="X134" t="s">
        <v>232</v>
      </c>
      <c r="Y134" t="s">
        <v>251</v>
      </c>
      <c r="Z134" s="53" t="str">
        <f>INDEX('[10]PA'!$X$3:$X354,MATCH(AG134,'[10]PA'!$AE$3:$AE$222,0),1)</f>
        <v>CC</v>
      </c>
      <c r="AA134" t="s">
        <v>274</v>
      </c>
      <c r="AC134" t="s">
        <v>242</v>
      </c>
      <c r="AD134">
        <v>503</v>
      </c>
      <c r="AF134" t="str">
        <f t="shared" si="20"/>
        <v>545711</v>
      </c>
      <c r="AG134" t="str">
        <f>'[14]PA0604-GDMReport'!W141</f>
        <v>545711</v>
      </c>
      <c r="AH134">
        <f t="shared" si="21"/>
        <v>0</v>
      </c>
      <c r="AL134">
        <f t="shared" si="22"/>
        <v>685</v>
      </c>
      <c r="AM134" s="40">
        <f t="shared" si="23"/>
        <v>0.161</v>
      </c>
      <c r="AN134" s="32">
        <f t="shared" si="24"/>
        <v>4647.992</v>
      </c>
    </row>
    <row r="135" spans="1:40" ht="12.75">
      <c r="A135" t="s">
        <v>183</v>
      </c>
      <c r="B135" t="s">
        <v>83</v>
      </c>
      <c r="C135">
        <v>54571</v>
      </c>
      <c r="D135">
        <v>2</v>
      </c>
      <c r="F135">
        <v>12.85</v>
      </c>
      <c r="G135">
        <v>407</v>
      </c>
      <c r="I135">
        <v>0.075</v>
      </c>
      <c r="J135">
        <v>0.097</v>
      </c>
      <c r="S135" s="32">
        <v>3961.189</v>
      </c>
      <c r="T135" t="s">
        <v>911</v>
      </c>
      <c r="U135" t="s">
        <v>230</v>
      </c>
      <c r="V135" t="s">
        <v>483</v>
      </c>
      <c r="W135" t="s">
        <v>84</v>
      </c>
      <c r="X135" t="s">
        <v>232</v>
      </c>
      <c r="Y135" t="s">
        <v>251</v>
      </c>
      <c r="Z135" s="53" t="str">
        <f>INDEX('[10]PA'!$X$3:$X355,MATCH(AG135,'[10]PA'!$AE$3:$AE$222,0),1)</f>
        <v>CC</v>
      </c>
      <c r="AA135" t="s">
        <v>274</v>
      </c>
      <c r="AC135" t="s">
        <v>242</v>
      </c>
      <c r="AD135">
        <v>503</v>
      </c>
      <c r="AF135" t="str">
        <f t="shared" si="20"/>
        <v>545712</v>
      </c>
      <c r="AG135" t="str">
        <f>'[14]PA0604-GDMReport'!W142</f>
        <v>545712</v>
      </c>
      <c r="AH135">
        <f t="shared" si="21"/>
        <v>0</v>
      </c>
      <c r="AL135">
        <f t="shared" si="22"/>
        <v>407</v>
      </c>
      <c r="AM135" s="40">
        <f t="shared" si="23"/>
        <v>0.097</v>
      </c>
      <c r="AN135" s="32">
        <f t="shared" si="24"/>
        <v>3961.189</v>
      </c>
    </row>
    <row r="136" spans="1:40" ht="12.75">
      <c r="A136" t="s">
        <v>183</v>
      </c>
      <c r="B136" t="s">
        <v>85</v>
      </c>
      <c r="C136">
        <v>50888</v>
      </c>
      <c r="D136" t="s">
        <v>86</v>
      </c>
      <c r="F136">
        <v>24</v>
      </c>
      <c r="G136">
        <v>2788</v>
      </c>
      <c r="I136">
        <v>0.078</v>
      </c>
      <c r="J136">
        <v>1.316</v>
      </c>
      <c r="S136" s="32">
        <v>33840.8</v>
      </c>
      <c r="T136" t="s">
        <v>1194</v>
      </c>
      <c r="U136" t="s">
        <v>230</v>
      </c>
      <c r="V136" t="s">
        <v>469</v>
      </c>
      <c r="W136" t="s">
        <v>87</v>
      </c>
      <c r="X136" t="s">
        <v>232</v>
      </c>
      <c r="Y136" t="s">
        <v>233</v>
      </c>
      <c r="Z136" s="53" t="str">
        <f>INDEX('[10]PA'!$X$3:$X356,MATCH(AG136,'[10]PA'!$AE$3:$AE$222,0),1)</f>
        <v>CB</v>
      </c>
      <c r="AA136" t="s">
        <v>356</v>
      </c>
      <c r="AC136" t="s">
        <v>1223</v>
      </c>
      <c r="AD136">
        <v>1146</v>
      </c>
      <c r="AF136" t="str">
        <f t="shared" si="20"/>
        <v>50888NGC01</v>
      </c>
      <c r="AG136" t="str">
        <f>'[14]PA0604-GDMReport'!W143</f>
        <v>50888NGC01</v>
      </c>
      <c r="AH136">
        <f t="shared" si="21"/>
        <v>0</v>
      </c>
      <c r="AI136">
        <v>2888</v>
      </c>
      <c r="AJ136">
        <v>1.319</v>
      </c>
      <c r="AK136">
        <v>34069.5</v>
      </c>
      <c r="AL136">
        <f t="shared" si="22"/>
        <v>-100</v>
      </c>
      <c r="AM136" s="40">
        <f t="shared" si="23"/>
        <v>-0.0029999999999998916</v>
      </c>
      <c r="AN136" s="32">
        <f t="shared" si="24"/>
        <v>-228.6999999999971</v>
      </c>
    </row>
    <row r="137" spans="1:40" ht="12.75">
      <c r="A137" t="s">
        <v>183</v>
      </c>
      <c r="B137" t="s">
        <v>88</v>
      </c>
      <c r="C137">
        <v>50039</v>
      </c>
      <c r="D137">
        <v>31</v>
      </c>
      <c r="F137">
        <v>24</v>
      </c>
      <c r="G137">
        <v>1389</v>
      </c>
      <c r="I137">
        <v>0.041</v>
      </c>
      <c r="J137">
        <v>0.367</v>
      </c>
      <c r="S137" s="32">
        <v>17738.4</v>
      </c>
      <c r="T137" t="s">
        <v>12</v>
      </c>
      <c r="U137" t="s">
        <v>245</v>
      </c>
      <c r="V137" t="s">
        <v>469</v>
      </c>
      <c r="W137" t="s">
        <v>89</v>
      </c>
      <c r="X137" t="s">
        <v>232</v>
      </c>
      <c r="Y137" t="s">
        <v>233</v>
      </c>
      <c r="Z137" s="53" t="str">
        <f>INDEX('[10]PA'!$X$3:$X357,MATCH(AG137,'[10]PA'!$AE$3:$AE$222,0),1)</f>
        <v>CB</v>
      </c>
      <c r="AA137" t="s">
        <v>356</v>
      </c>
      <c r="AC137" t="s">
        <v>234</v>
      </c>
      <c r="AD137">
        <v>750</v>
      </c>
      <c r="AF137" t="str">
        <f t="shared" si="20"/>
        <v>5003931</v>
      </c>
      <c r="AG137" t="str">
        <f>'[14]PA0604-GDMReport'!W144</f>
        <v>5003931</v>
      </c>
      <c r="AH137">
        <f t="shared" si="21"/>
        <v>0</v>
      </c>
      <c r="AL137">
        <f t="shared" si="22"/>
        <v>1389</v>
      </c>
      <c r="AM137" s="40">
        <f t="shared" si="23"/>
        <v>0.367</v>
      </c>
      <c r="AN137" s="32">
        <f t="shared" si="24"/>
        <v>17738.4</v>
      </c>
    </row>
    <row r="138" spans="1:40" ht="12.75">
      <c r="A138" t="s">
        <v>183</v>
      </c>
      <c r="B138" t="s">
        <v>90</v>
      </c>
      <c r="C138">
        <v>55193</v>
      </c>
      <c r="D138" t="s">
        <v>428</v>
      </c>
      <c r="F138">
        <v>24</v>
      </c>
      <c r="G138">
        <v>5343</v>
      </c>
      <c r="I138">
        <v>0.006</v>
      </c>
      <c r="J138">
        <v>0.111</v>
      </c>
      <c r="S138" s="32">
        <v>36472</v>
      </c>
      <c r="T138" t="s">
        <v>91</v>
      </c>
      <c r="U138" t="s">
        <v>245</v>
      </c>
      <c r="V138" t="s">
        <v>469</v>
      </c>
      <c r="W138" t="s">
        <v>92</v>
      </c>
      <c r="X138" t="s">
        <v>232</v>
      </c>
      <c r="Y138" t="s">
        <v>240</v>
      </c>
      <c r="Z138" s="53" t="str">
        <f>INDEX('[10]PA'!$X$3:$X358,MATCH(AG138,'[10]PA'!$AE$3:$AE$222,0),1)</f>
        <v>CT</v>
      </c>
      <c r="AA138" t="s">
        <v>274</v>
      </c>
      <c r="AC138" t="s">
        <v>920</v>
      </c>
      <c r="AD138">
        <v>2058</v>
      </c>
      <c r="AF138" t="str">
        <f t="shared" si="20"/>
        <v>55193CT1</v>
      </c>
      <c r="AG138" t="str">
        <f>'[14]PA0604-GDMReport'!W145</f>
        <v>55193CT1</v>
      </c>
      <c r="AH138">
        <f t="shared" si="21"/>
        <v>0</v>
      </c>
      <c r="AL138">
        <f t="shared" si="22"/>
        <v>5343</v>
      </c>
      <c r="AM138" s="40">
        <f t="shared" si="23"/>
        <v>0.111</v>
      </c>
      <c r="AN138" s="32">
        <f t="shared" si="24"/>
        <v>36472</v>
      </c>
    </row>
    <row r="139" spans="1:40" ht="12.75">
      <c r="A139" t="s">
        <v>183</v>
      </c>
      <c r="B139" t="s">
        <v>90</v>
      </c>
      <c r="C139">
        <v>55193</v>
      </c>
      <c r="D139" t="s">
        <v>429</v>
      </c>
      <c r="F139">
        <v>24</v>
      </c>
      <c r="G139">
        <v>5367</v>
      </c>
      <c r="I139">
        <v>0.006</v>
      </c>
      <c r="J139">
        <v>0.113</v>
      </c>
      <c r="S139" s="32">
        <v>36698.8</v>
      </c>
      <c r="T139" t="s">
        <v>91</v>
      </c>
      <c r="U139" t="s">
        <v>245</v>
      </c>
      <c r="V139" t="s">
        <v>469</v>
      </c>
      <c r="W139" t="s">
        <v>92</v>
      </c>
      <c r="X139" t="s">
        <v>232</v>
      </c>
      <c r="Y139" t="s">
        <v>240</v>
      </c>
      <c r="Z139" s="53" t="str">
        <f>INDEX('[10]PA'!$X$3:$X359,MATCH(AG139,'[10]PA'!$AE$3:$AE$222,0),1)</f>
        <v>CT</v>
      </c>
      <c r="AA139" t="s">
        <v>274</v>
      </c>
      <c r="AC139" t="s">
        <v>920</v>
      </c>
      <c r="AD139">
        <v>2058</v>
      </c>
      <c r="AF139" t="str">
        <f t="shared" si="20"/>
        <v>55193CT2</v>
      </c>
      <c r="AG139" t="str">
        <f>'[14]PA0604-GDMReport'!W146</f>
        <v>55193CT2</v>
      </c>
      <c r="AH139">
        <f t="shared" si="21"/>
        <v>0</v>
      </c>
      <c r="AL139">
        <f t="shared" si="22"/>
        <v>5367</v>
      </c>
      <c r="AM139" s="40">
        <f t="shared" si="23"/>
        <v>0.113</v>
      </c>
      <c r="AN139" s="32">
        <f t="shared" si="24"/>
        <v>36698.8</v>
      </c>
    </row>
    <row r="140" spans="1:40" ht="12.75">
      <c r="A140" t="s">
        <v>183</v>
      </c>
      <c r="B140" t="s">
        <v>93</v>
      </c>
      <c r="C140">
        <v>50279</v>
      </c>
      <c r="D140">
        <v>2</v>
      </c>
      <c r="F140">
        <v>11.43</v>
      </c>
      <c r="G140">
        <v>482</v>
      </c>
      <c r="I140">
        <v>0.13</v>
      </c>
      <c r="J140">
        <v>0.304</v>
      </c>
      <c r="S140" s="32">
        <v>4709.21</v>
      </c>
      <c r="T140" t="s">
        <v>94</v>
      </c>
      <c r="U140" t="s">
        <v>230</v>
      </c>
      <c r="V140" t="s">
        <v>469</v>
      </c>
      <c r="W140" t="s">
        <v>95</v>
      </c>
      <c r="X140" t="s">
        <v>232</v>
      </c>
      <c r="Y140" t="s">
        <v>240</v>
      </c>
      <c r="Z140" s="53" t="str">
        <f>INDEX('[10]PA'!$X$3:$X360,MATCH(AG140,'[10]PA'!$AE$3:$AE$222,0),1)</f>
        <v>CT</v>
      </c>
      <c r="AA140" t="s">
        <v>274</v>
      </c>
      <c r="AC140" t="s">
        <v>272</v>
      </c>
      <c r="AD140">
        <v>409</v>
      </c>
      <c r="AF140" t="str">
        <f t="shared" si="20"/>
        <v>502792</v>
      </c>
      <c r="AG140" t="str">
        <f>'[14]PA0604-GDMReport'!W151</f>
        <v>502792</v>
      </c>
      <c r="AH140">
        <f t="shared" si="21"/>
        <v>0</v>
      </c>
      <c r="AL140">
        <f t="shared" si="22"/>
        <v>482</v>
      </c>
      <c r="AM140" s="40">
        <f t="shared" si="23"/>
        <v>0.304</v>
      </c>
      <c r="AN140" s="32">
        <f t="shared" si="24"/>
        <v>4709.21</v>
      </c>
    </row>
    <row r="141" spans="1:40" ht="12.75">
      <c r="A141" t="s">
        <v>183</v>
      </c>
      <c r="B141" t="s">
        <v>96</v>
      </c>
      <c r="C141">
        <v>50776</v>
      </c>
      <c r="D141">
        <v>1</v>
      </c>
      <c r="F141">
        <v>0</v>
      </c>
      <c r="S141" s="32"/>
      <c r="T141" t="s">
        <v>97</v>
      </c>
      <c r="U141" t="s">
        <v>891</v>
      </c>
      <c r="V141" t="s">
        <v>469</v>
      </c>
      <c r="W141" t="s">
        <v>98</v>
      </c>
      <c r="X141" t="s">
        <v>232</v>
      </c>
      <c r="Y141" t="s">
        <v>233</v>
      </c>
      <c r="Z141" s="53" t="str">
        <f>INDEX('[10]PA'!$X$3:$X361,MATCH(AG141,'[10]PA'!$AE$3:$AE$222,0),1)</f>
        <v>CB</v>
      </c>
      <c r="AA141" t="s">
        <v>356</v>
      </c>
      <c r="AC141" t="s">
        <v>1223</v>
      </c>
      <c r="AD141">
        <v>517</v>
      </c>
      <c r="AF141" t="str">
        <f t="shared" si="20"/>
        <v>507761</v>
      </c>
      <c r="AG141" t="str">
        <f>'[14]PA0604-GDMReport'!W152</f>
        <v>507761</v>
      </c>
      <c r="AH141">
        <f t="shared" si="21"/>
        <v>0</v>
      </c>
      <c r="AJ141">
        <v>0.696</v>
      </c>
      <c r="AK141">
        <v>12180.1</v>
      </c>
      <c r="AL141">
        <f t="shared" si="22"/>
        <v>0</v>
      </c>
      <c r="AM141" s="40">
        <f t="shared" si="23"/>
        <v>-0.696</v>
      </c>
      <c r="AN141" s="32">
        <f t="shared" si="24"/>
        <v>-12180.1</v>
      </c>
    </row>
    <row r="142" spans="1:40" ht="12.75">
      <c r="A142" t="s">
        <v>183</v>
      </c>
      <c r="B142" t="s">
        <v>96</v>
      </c>
      <c r="C142">
        <v>50776</v>
      </c>
      <c r="D142">
        <v>2</v>
      </c>
      <c r="F142">
        <v>0</v>
      </c>
      <c r="S142" s="32"/>
      <c r="T142" t="s">
        <v>97</v>
      </c>
      <c r="U142" t="s">
        <v>891</v>
      </c>
      <c r="V142" t="s">
        <v>469</v>
      </c>
      <c r="W142" t="s">
        <v>98</v>
      </c>
      <c r="X142" t="s">
        <v>232</v>
      </c>
      <c r="Y142" t="s">
        <v>233</v>
      </c>
      <c r="Z142" s="53" t="str">
        <f>INDEX('[10]PA'!$X$3:$X362,MATCH(AG142,'[10]PA'!$AE$3:$AE$222,0),1)</f>
        <v>CB</v>
      </c>
      <c r="AA142" t="s">
        <v>356</v>
      </c>
      <c r="AC142" t="s">
        <v>1223</v>
      </c>
      <c r="AD142">
        <v>517</v>
      </c>
      <c r="AF142" t="str">
        <f t="shared" si="20"/>
        <v>507762</v>
      </c>
      <c r="AG142" t="str">
        <f>'[14]PA0604-GDMReport'!W153</f>
        <v>507762</v>
      </c>
      <c r="AH142">
        <f t="shared" si="21"/>
        <v>0</v>
      </c>
      <c r="AJ142">
        <v>0.707</v>
      </c>
      <c r="AK142">
        <v>13188.1</v>
      </c>
      <c r="AL142">
        <f t="shared" si="22"/>
        <v>0</v>
      </c>
      <c r="AM142" s="40">
        <f t="shared" si="23"/>
        <v>-0.707</v>
      </c>
      <c r="AN142" s="32">
        <f t="shared" si="24"/>
        <v>-13188.1</v>
      </c>
    </row>
    <row r="143" spans="1:40" ht="12.75">
      <c r="A143" t="s">
        <v>183</v>
      </c>
      <c r="B143" t="s">
        <v>99</v>
      </c>
      <c r="C143">
        <v>54144</v>
      </c>
      <c r="D143">
        <v>31</v>
      </c>
      <c r="F143">
        <v>24</v>
      </c>
      <c r="G143">
        <v>880</v>
      </c>
      <c r="I143">
        <v>0.092</v>
      </c>
      <c r="J143">
        <v>0.446</v>
      </c>
      <c r="S143" s="32">
        <v>9677.8</v>
      </c>
      <c r="T143" t="s">
        <v>100</v>
      </c>
      <c r="U143" t="s">
        <v>891</v>
      </c>
      <c r="V143" t="s">
        <v>469</v>
      </c>
      <c r="W143" t="s">
        <v>101</v>
      </c>
      <c r="X143" t="s">
        <v>232</v>
      </c>
      <c r="Y143" t="s">
        <v>233</v>
      </c>
      <c r="Z143" s="53" t="str">
        <f>INDEX('[10]PA'!$X$3:$X363,MATCH(AG143,'[10]PA'!$AE$3:$AE$222,0),1)</f>
        <v>CB</v>
      </c>
      <c r="AA143" t="s">
        <v>356</v>
      </c>
      <c r="AC143" t="s">
        <v>476</v>
      </c>
      <c r="AD143">
        <v>450</v>
      </c>
      <c r="AF143" t="str">
        <f t="shared" si="20"/>
        <v>5414431</v>
      </c>
      <c r="AG143" t="str">
        <f>'[14]PA0604-GDMReport'!W158</f>
        <v>5414431</v>
      </c>
      <c r="AH143">
        <f t="shared" si="21"/>
        <v>0</v>
      </c>
      <c r="AI143">
        <v>883</v>
      </c>
      <c r="AJ143">
        <v>0.363</v>
      </c>
      <c r="AK143">
        <v>9826.3</v>
      </c>
      <c r="AL143">
        <f t="shared" si="22"/>
        <v>-3</v>
      </c>
      <c r="AM143" s="40">
        <f t="shared" si="23"/>
        <v>0.08300000000000002</v>
      </c>
      <c r="AN143" s="32">
        <f t="shared" si="24"/>
        <v>-148.5</v>
      </c>
    </row>
    <row r="144" spans="1:40" ht="12.75">
      <c r="A144" t="s">
        <v>183</v>
      </c>
      <c r="B144" t="s">
        <v>102</v>
      </c>
      <c r="C144">
        <v>3113</v>
      </c>
      <c r="D144">
        <v>1</v>
      </c>
      <c r="F144">
        <v>24</v>
      </c>
      <c r="G144">
        <v>3296</v>
      </c>
      <c r="I144">
        <v>0.207</v>
      </c>
      <c r="J144">
        <v>3.109</v>
      </c>
      <c r="S144" s="32">
        <v>29569.7</v>
      </c>
      <c r="T144" t="s">
        <v>1194</v>
      </c>
      <c r="U144" t="s">
        <v>245</v>
      </c>
      <c r="V144" t="s">
        <v>469</v>
      </c>
      <c r="W144" t="s">
        <v>77</v>
      </c>
      <c r="X144" t="s">
        <v>232</v>
      </c>
      <c r="Y144" t="s">
        <v>261</v>
      </c>
      <c r="Z144" s="53" t="str">
        <f>INDEX('[10]PA'!$X$3:$X364,MATCH(AG144,'[10]PA'!$AE$3:$AE$222,0),1)</f>
        <v>CB</v>
      </c>
      <c r="AA144" t="s">
        <v>356</v>
      </c>
      <c r="AB144" t="s">
        <v>258</v>
      </c>
      <c r="AC144" t="s">
        <v>417</v>
      </c>
      <c r="AD144">
        <v>1600</v>
      </c>
      <c r="AF144" t="str">
        <f t="shared" si="20"/>
        <v>31131</v>
      </c>
      <c r="AG144" t="str">
        <f>'[14]PA0604-GDMReport'!W159</f>
        <v>31131</v>
      </c>
      <c r="AH144">
        <f t="shared" si="21"/>
        <v>0</v>
      </c>
      <c r="AI144">
        <v>0</v>
      </c>
      <c r="AJ144">
        <v>0.117</v>
      </c>
      <c r="AK144">
        <v>1282.4</v>
      </c>
      <c r="AL144">
        <f t="shared" si="22"/>
        <v>3296</v>
      </c>
      <c r="AM144" s="40">
        <f t="shared" si="23"/>
        <v>2.992</v>
      </c>
      <c r="AN144" s="32">
        <f t="shared" si="24"/>
        <v>28287.3</v>
      </c>
    </row>
    <row r="145" spans="1:40" ht="12.75">
      <c r="A145" t="s">
        <v>183</v>
      </c>
      <c r="B145" t="s">
        <v>102</v>
      </c>
      <c r="C145">
        <v>3113</v>
      </c>
      <c r="D145">
        <v>2</v>
      </c>
      <c r="F145">
        <v>24</v>
      </c>
      <c r="G145">
        <v>5036</v>
      </c>
      <c r="I145">
        <v>0.236</v>
      </c>
      <c r="J145">
        <v>5.327</v>
      </c>
      <c r="S145" s="32">
        <v>45339.3</v>
      </c>
      <c r="T145" t="s">
        <v>1194</v>
      </c>
      <c r="U145" t="s">
        <v>245</v>
      </c>
      <c r="V145" t="s">
        <v>469</v>
      </c>
      <c r="W145" t="s">
        <v>77</v>
      </c>
      <c r="X145" t="s">
        <v>232</v>
      </c>
      <c r="Y145" t="s">
        <v>261</v>
      </c>
      <c r="Z145" s="53" t="str">
        <f>INDEX('[10]PA'!$X$3:$X365,MATCH(AG145,'[10]PA'!$AE$3:$AE$222,0),1)</f>
        <v>CB</v>
      </c>
      <c r="AA145" t="s">
        <v>356</v>
      </c>
      <c r="AB145" t="s">
        <v>258</v>
      </c>
      <c r="AC145" t="s">
        <v>417</v>
      </c>
      <c r="AD145">
        <v>2400</v>
      </c>
      <c r="AF145" t="str">
        <f t="shared" si="20"/>
        <v>31132</v>
      </c>
      <c r="AG145" t="str">
        <f>'[14]PA0604-GDMReport'!W160</f>
        <v>31132</v>
      </c>
      <c r="AH145">
        <f t="shared" si="21"/>
        <v>0</v>
      </c>
      <c r="AI145">
        <v>3486</v>
      </c>
      <c r="AJ145">
        <v>4.667</v>
      </c>
      <c r="AK145">
        <v>34262.7</v>
      </c>
      <c r="AL145">
        <f t="shared" si="22"/>
        <v>1550</v>
      </c>
      <c r="AM145" s="40">
        <f t="shared" si="23"/>
        <v>0.6600000000000001</v>
      </c>
      <c r="AN145" s="32">
        <f t="shared" si="24"/>
        <v>11076.600000000006</v>
      </c>
    </row>
    <row r="146" spans="1:40" ht="12.75">
      <c r="A146" t="s">
        <v>183</v>
      </c>
      <c r="B146" t="s">
        <v>102</v>
      </c>
      <c r="C146">
        <v>3113</v>
      </c>
      <c r="D146">
        <v>5</v>
      </c>
      <c r="F146">
        <v>9</v>
      </c>
      <c r="G146">
        <v>1164</v>
      </c>
      <c r="I146">
        <v>0.138</v>
      </c>
      <c r="J146">
        <v>0.965</v>
      </c>
      <c r="S146" s="32">
        <v>14140.8</v>
      </c>
      <c r="T146" t="s">
        <v>1194</v>
      </c>
      <c r="U146" t="s">
        <v>245</v>
      </c>
      <c r="V146" t="s">
        <v>469</v>
      </c>
      <c r="W146" t="s">
        <v>77</v>
      </c>
      <c r="X146" t="s">
        <v>232</v>
      </c>
      <c r="Y146" t="s">
        <v>240</v>
      </c>
      <c r="Z146" s="53" t="str">
        <f>INDEX('[10]PA'!$X$3:$X366,MATCH(AG146,'[10]PA'!$AE$3:$AE$222,0),1)</f>
        <v>CT</v>
      </c>
      <c r="AA146" t="s">
        <v>274</v>
      </c>
      <c r="AB146" t="s">
        <v>258</v>
      </c>
      <c r="AC146" t="s">
        <v>517</v>
      </c>
      <c r="AD146">
        <v>1950</v>
      </c>
      <c r="AF146" t="str">
        <f t="shared" si="20"/>
        <v>31135</v>
      </c>
      <c r="AG146" t="str">
        <f>'[14]PA0604-GDMReport'!W161</f>
        <v>31135</v>
      </c>
      <c r="AH146">
        <f t="shared" si="21"/>
        <v>0</v>
      </c>
      <c r="AL146">
        <f t="shared" si="22"/>
        <v>1164</v>
      </c>
      <c r="AM146" s="40">
        <f t="shared" si="23"/>
        <v>0.965</v>
      </c>
      <c r="AN146" s="32">
        <f t="shared" si="24"/>
        <v>14140.8</v>
      </c>
    </row>
    <row r="147" spans="1:40" ht="12.75">
      <c r="A147" t="s">
        <v>183</v>
      </c>
      <c r="B147" t="s">
        <v>103</v>
      </c>
      <c r="C147">
        <v>50463</v>
      </c>
      <c r="D147">
        <v>328001</v>
      </c>
      <c r="F147">
        <v>24</v>
      </c>
      <c r="G147">
        <v>1001</v>
      </c>
      <c r="I147">
        <v>0.171</v>
      </c>
      <c r="J147">
        <v>1.02</v>
      </c>
      <c r="S147" s="32">
        <v>11896.7</v>
      </c>
      <c r="T147" t="s">
        <v>925</v>
      </c>
      <c r="U147" t="s">
        <v>230</v>
      </c>
      <c r="V147" t="s">
        <v>104</v>
      </c>
      <c r="W147" t="s">
        <v>105</v>
      </c>
      <c r="X147" t="s">
        <v>232</v>
      </c>
      <c r="Y147" t="s">
        <v>240</v>
      </c>
      <c r="Z147" s="53" t="str">
        <f>INDEX('[10]PA'!$X$3:$X367,MATCH(AG147,'[10]PA'!$AE$3:$AE$222,0),1)</f>
        <v>CC</v>
      </c>
      <c r="AA147" t="s">
        <v>274</v>
      </c>
      <c r="AC147" t="s">
        <v>242</v>
      </c>
      <c r="AD147">
        <v>668</v>
      </c>
      <c r="AF147" t="str">
        <f t="shared" si="20"/>
        <v>50463328001</v>
      </c>
      <c r="AG147" t="str">
        <f>'[14]PA0604-GDMReport'!W162</f>
        <v>50463328001</v>
      </c>
      <c r="AH147">
        <f t="shared" si="21"/>
        <v>0</v>
      </c>
      <c r="AI147">
        <v>925</v>
      </c>
      <c r="AJ147">
        <v>0.832</v>
      </c>
      <c r="AK147">
        <v>11161.4</v>
      </c>
      <c r="AL147">
        <f t="shared" si="22"/>
        <v>76</v>
      </c>
      <c r="AM147" s="40">
        <f t="shared" si="23"/>
        <v>0.18800000000000006</v>
      </c>
      <c r="AN147" s="32">
        <f t="shared" si="24"/>
        <v>735.3000000000011</v>
      </c>
    </row>
    <row r="148" spans="1:40" ht="12.75">
      <c r="A148" t="s">
        <v>183</v>
      </c>
      <c r="B148" t="s">
        <v>702</v>
      </c>
      <c r="C148">
        <v>3168</v>
      </c>
      <c r="D148">
        <v>91</v>
      </c>
      <c r="F148">
        <v>6</v>
      </c>
      <c r="G148">
        <v>211</v>
      </c>
      <c r="I148">
        <v>0.7</v>
      </c>
      <c r="J148">
        <v>1.014</v>
      </c>
      <c r="S148" s="32">
        <v>2897.6</v>
      </c>
      <c r="T148" t="s">
        <v>15</v>
      </c>
      <c r="U148" t="s">
        <v>245</v>
      </c>
      <c r="V148" t="s">
        <v>469</v>
      </c>
      <c r="W148" t="s">
        <v>1229</v>
      </c>
      <c r="X148" t="s">
        <v>232</v>
      </c>
      <c r="Y148" t="s">
        <v>240</v>
      </c>
      <c r="Z148" s="53" t="str">
        <f>INDEX('[10]PA'!$X$3:$X368,MATCH(AG148,'[10]PA'!$AE$3:$AE$222,0),1)</f>
        <v>CT</v>
      </c>
      <c r="AA148" t="s">
        <v>258</v>
      </c>
      <c r="AD148">
        <v>838</v>
      </c>
      <c r="AF148" t="str">
        <f t="shared" si="20"/>
        <v>316891</v>
      </c>
      <c r="AG148" t="str">
        <f>'[14]PA0604-GDMReport'!W163</f>
        <v>316891</v>
      </c>
      <c r="AH148">
        <f t="shared" si="21"/>
        <v>0</v>
      </c>
      <c r="AL148">
        <f t="shared" si="22"/>
        <v>211</v>
      </c>
      <c r="AM148" s="40">
        <f t="shared" si="23"/>
        <v>1.014</v>
      </c>
      <c r="AN148" s="32">
        <f t="shared" si="24"/>
        <v>2897.6</v>
      </c>
    </row>
    <row r="149" spans="1:40" ht="12.75">
      <c r="A149" t="s">
        <v>183</v>
      </c>
      <c r="B149" t="s">
        <v>702</v>
      </c>
      <c r="C149">
        <v>3168</v>
      </c>
      <c r="D149">
        <v>92</v>
      </c>
      <c r="F149">
        <v>6</v>
      </c>
      <c r="G149">
        <v>225</v>
      </c>
      <c r="I149">
        <v>0.7</v>
      </c>
      <c r="J149">
        <v>1.049</v>
      </c>
      <c r="S149" s="32">
        <v>2998.3</v>
      </c>
      <c r="T149" t="s">
        <v>15</v>
      </c>
      <c r="U149" t="s">
        <v>245</v>
      </c>
      <c r="V149" t="s">
        <v>469</v>
      </c>
      <c r="W149" t="s">
        <v>1229</v>
      </c>
      <c r="X149" t="s">
        <v>232</v>
      </c>
      <c r="Y149" t="s">
        <v>240</v>
      </c>
      <c r="Z149" s="53" t="str">
        <f>INDEX('[10]PA'!$X$3:$X369,MATCH(AG149,'[10]PA'!$AE$3:$AE$222,0),1)</f>
        <v>CT</v>
      </c>
      <c r="AA149" t="s">
        <v>258</v>
      </c>
      <c r="AD149">
        <v>838</v>
      </c>
      <c r="AF149" t="str">
        <f t="shared" si="20"/>
        <v>316892</v>
      </c>
      <c r="AG149" t="str">
        <f>'[14]PA0604-GDMReport'!W164</f>
        <v>316892</v>
      </c>
      <c r="AH149">
        <f t="shared" si="21"/>
        <v>0</v>
      </c>
      <c r="AL149">
        <f t="shared" si="22"/>
        <v>225</v>
      </c>
      <c r="AM149" s="40">
        <f t="shared" si="23"/>
        <v>1.049</v>
      </c>
      <c r="AN149" s="32">
        <f t="shared" si="24"/>
        <v>2998.3</v>
      </c>
    </row>
    <row r="150" spans="1:40" ht="12.75">
      <c r="A150" t="s">
        <v>183</v>
      </c>
      <c r="B150" t="s">
        <v>12</v>
      </c>
      <c r="C150">
        <v>3169</v>
      </c>
      <c r="D150">
        <v>1</v>
      </c>
      <c r="F150">
        <v>21.73</v>
      </c>
      <c r="G150">
        <v>1134</v>
      </c>
      <c r="I150">
        <v>0.213</v>
      </c>
      <c r="J150">
        <v>1.409</v>
      </c>
      <c r="S150" s="32">
        <v>12686.88</v>
      </c>
      <c r="T150" t="s">
        <v>15</v>
      </c>
      <c r="U150" t="s">
        <v>245</v>
      </c>
      <c r="V150" t="s">
        <v>469</v>
      </c>
      <c r="W150" t="s">
        <v>1229</v>
      </c>
      <c r="X150" t="s">
        <v>232</v>
      </c>
      <c r="Y150" t="s">
        <v>261</v>
      </c>
      <c r="Z150" s="53" t="str">
        <f>INDEX('[10]PA'!$X$3:$X370,MATCH(AG150,'[10]PA'!$AE$3:$AE$222,0),1)</f>
        <v>LFB</v>
      </c>
      <c r="AA150" t="s">
        <v>241</v>
      </c>
      <c r="AD150">
        <v>1530</v>
      </c>
      <c r="AF150" t="str">
        <f t="shared" si="20"/>
        <v>31691</v>
      </c>
      <c r="AG150" t="str">
        <f>'[14]PA0604-GDMReport'!W165</f>
        <v>31691</v>
      </c>
      <c r="AH150">
        <f t="shared" si="21"/>
        <v>0</v>
      </c>
      <c r="AL150">
        <f t="shared" si="22"/>
        <v>1134</v>
      </c>
      <c r="AM150" s="40">
        <f t="shared" si="23"/>
        <v>1.409</v>
      </c>
      <c r="AN150" s="32">
        <f t="shared" si="24"/>
        <v>12686.88</v>
      </c>
    </row>
    <row r="151" spans="1:40" ht="12.75">
      <c r="A151" t="s">
        <v>183</v>
      </c>
      <c r="B151" t="s">
        <v>106</v>
      </c>
      <c r="C151">
        <v>50974</v>
      </c>
      <c r="D151">
        <v>1</v>
      </c>
      <c r="F151">
        <v>24</v>
      </c>
      <c r="H151">
        <v>9521</v>
      </c>
      <c r="I151">
        <v>0.053</v>
      </c>
      <c r="J151">
        <v>0.393</v>
      </c>
      <c r="S151" s="32">
        <v>14878.4</v>
      </c>
      <c r="T151" t="s">
        <v>21</v>
      </c>
      <c r="U151" t="s">
        <v>891</v>
      </c>
      <c r="V151" t="s">
        <v>469</v>
      </c>
      <c r="W151" t="s">
        <v>107</v>
      </c>
      <c r="X151" t="s">
        <v>232</v>
      </c>
      <c r="Y151" t="s">
        <v>233</v>
      </c>
      <c r="Z151" s="53" t="str">
        <f>INDEX('[10]PA'!$X$3:$X371,MATCH(AG151,'[10]PA'!$AE$3:$AE$222,0),1)</f>
        <v>CB</v>
      </c>
      <c r="AA151" t="s">
        <v>356</v>
      </c>
      <c r="AC151" t="s">
        <v>301</v>
      </c>
      <c r="AD151">
        <v>616</v>
      </c>
      <c r="AF151" t="str">
        <f t="shared" si="20"/>
        <v>509741</v>
      </c>
      <c r="AG151" t="str">
        <f>'[14]PA0604-GDMReport'!W166</f>
        <v>509741</v>
      </c>
      <c r="AH151">
        <f t="shared" si="21"/>
        <v>0</v>
      </c>
      <c r="AJ151">
        <v>0.366</v>
      </c>
      <c r="AK151">
        <v>13850.6</v>
      </c>
      <c r="AL151">
        <f t="shared" si="22"/>
        <v>0</v>
      </c>
      <c r="AM151" s="40">
        <f t="shared" si="23"/>
        <v>0.027000000000000024</v>
      </c>
      <c r="AN151" s="32">
        <f t="shared" si="24"/>
        <v>1027.7999999999993</v>
      </c>
    </row>
    <row r="152" spans="1:40" ht="12.75">
      <c r="A152" t="s">
        <v>183</v>
      </c>
      <c r="B152" t="s">
        <v>106</v>
      </c>
      <c r="C152">
        <v>50974</v>
      </c>
      <c r="D152">
        <v>2</v>
      </c>
      <c r="F152">
        <v>24</v>
      </c>
      <c r="H152">
        <v>9562</v>
      </c>
      <c r="I152">
        <v>0.072</v>
      </c>
      <c r="J152">
        <v>0.56</v>
      </c>
      <c r="S152" s="32">
        <v>15516.2</v>
      </c>
      <c r="T152" t="s">
        <v>21</v>
      </c>
      <c r="U152" t="s">
        <v>891</v>
      </c>
      <c r="V152" t="s">
        <v>469</v>
      </c>
      <c r="W152" t="s">
        <v>107</v>
      </c>
      <c r="X152" t="s">
        <v>232</v>
      </c>
      <c r="Y152" t="s">
        <v>233</v>
      </c>
      <c r="Z152" s="53" t="str">
        <f>INDEX('[10]PA'!$X$3:$X372,MATCH(AG152,'[10]PA'!$AE$3:$AE$222,0),1)</f>
        <v>CB</v>
      </c>
      <c r="AA152" t="s">
        <v>356</v>
      </c>
      <c r="AC152" t="s">
        <v>301</v>
      </c>
      <c r="AD152">
        <v>611</v>
      </c>
      <c r="AF152" t="str">
        <f t="shared" si="20"/>
        <v>509742</v>
      </c>
      <c r="AG152" t="str">
        <f>'[14]PA0604-GDMReport'!W167</f>
        <v>509742</v>
      </c>
      <c r="AH152">
        <f t="shared" si="21"/>
        <v>0</v>
      </c>
      <c r="AJ152">
        <v>0.637</v>
      </c>
      <c r="AK152">
        <v>14128</v>
      </c>
      <c r="AL152">
        <f t="shared" si="22"/>
        <v>0</v>
      </c>
      <c r="AM152" s="40">
        <f t="shared" si="23"/>
        <v>-0.07699999999999996</v>
      </c>
      <c r="AN152" s="32">
        <f t="shared" si="24"/>
        <v>1388.2000000000007</v>
      </c>
    </row>
    <row r="153" spans="1:40" ht="12.75">
      <c r="A153" t="s">
        <v>183</v>
      </c>
      <c r="B153" t="s">
        <v>108</v>
      </c>
      <c r="C153">
        <v>3130</v>
      </c>
      <c r="D153">
        <v>1</v>
      </c>
      <c r="E153" t="s">
        <v>984</v>
      </c>
      <c r="F153">
        <v>24</v>
      </c>
      <c r="H153">
        <v>46306</v>
      </c>
      <c r="I153">
        <v>0.085</v>
      </c>
      <c r="J153">
        <v>2.725</v>
      </c>
      <c r="S153" s="32">
        <v>63913.7</v>
      </c>
      <c r="T153" t="s">
        <v>1225</v>
      </c>
      <c r="U153" t="s">
        <v>245</v>
      </c>
      <c r="V153" t="s">
        <v>469</v>
      </c>
      <c r="W153" t="s">
        <v>109</v>
      </c>
      <c r="X153" t="s">
        <v>232</v>
      </c>
      <c r="Y153" t="s">
        <v>233</v>
      </c>
      <c r="Z153" s="53" t="s">
        <v>475</v>
      </c>
      <c r="AA153" t="s">
        <v>1214</v>
      </c>
      <c r="AC153" t="s">
        <v>301</v>
      </c>
      <c r="AD153">
        <v>2532</v>
      </c>
      <c r="AF153" t="str">
        <f t="shared" si="20"/>
        <v>31301</v>
      </c>
      <c r="AG153" t="str">
        <f>'[14]PA0604-GDMReport'!W168</f>
        <v>31301</v>
      </c>
      <c r="AH153">
        <f t="shared" si="21"/>
        <v>0</v>
      </c>
      <c r="AJ153">
        <v>2.408</v>
      </c>
      <c r="AK153">
        <v>62790.8</v>
      </c>
      <c r="AL153">
        <f t="shared" si="22"/>
        <v>0</v>
      </c>
      <c r="AM153" s="40">
        <f t="shared" si="23"/>
        <v>0.31700000000000017</v>
      </c>
      <c r="AN153" s="32">
        <f t="shared" si="24"/>
        <v>1122.8999999999942</v>
      </c>
    </row>
    <row r="154" spans="1:40" ht="12.75">
      <c r="A154" t="s">
        <v>183</v>
      </c>
      <c r="B154" t="s">
        <v>108</v>
      </c>
      <c r="C154">
        <v>3130</v>
      </c>
      <c r="D154">
        <v>2</v>
      </c>
      <c r="E154" t="s">
        <v>984</v>
      </c>
      <c r="F154">
        <v>24</v>
      </c>
      <c r="H154">
        <v>43483</v>
      </c>
      <c r="I154">
        <v>0.085</v>
      </c>
      <c r="J154">
        <v>2.559</v>
      </c>
      <c r="S154" s="32">
        <v>60014.7</v>
      </c>
      <c r="T154" t="s">
        <v>1225</v>
      </c>
      <c r="U154" t="s">
        <v>245</v>
      </c>
      <c r="V154" t="s">
        <v>469</v>
      </c>
      <c r="W154" t="s">
        <v>109</v>
      </c>
      <c r="X154" t="s">
        <v>232</v>
      </c>
      <c r="Y154" t="s">
        <v>233</v>
      </c>
      <c r="Z154" s="53" t="s">
        <v>475</v>
      </c>
      <c r="AA154" t="s">
        <v>1214</v>
      </c>
      <c r="AC154" t="s">
        <v>301</v>
      </c>
      <c r="AD154">
        <v>2532</v>
      </c>
      <c r="AF154" t="str">
        <f t="shared" si="20"/>
        <v>31302</v>
      </c>
      <c r="AG154" t="str">
        <f>'[14]PA0604-GDMReport'!W169</f>
        <v>31302</v>
      </c>
      <c r="AH154">
        <f t="shared" si="21"/>
        <v>0</v>
      </c>
      <c r="AL154">
        <f t="shared" si="22"/>
        <v>0</v>
      </c>
      <c r="AM154" s="40">
        <f t="shared" si="23"/>
        <v>2.559</v>
      </c>
      <c r="AN154" s="32">
        <f t="shared" si="24"/>
        <v>60014.7</v>
      </c>
    </row>
    <row r="155" spans="1:40" ht="12.75">
      <c r="A155" t="s">
        <v>183</v>
      </c>
      <c r="B155" t="s">
        <v>110</v>
      </c>
      <c r="C155">
        <v>3131</v>
      </c>
      <c r="D155">
        <v>1</v>
      </c>
      <c r="F155">
        <v>24</v>
      </c>
      <c r="G155">
        <v>2341</v>
      </c>
      <c r="I155">
        <v>0.408</v>
      </c>
      <c r="J155">
        <v>4.715</v>
      </c>
      <c r="S155" s="32">
        <v>22641.8</v>
      </c>
      <c r="T155" t="s">
        <v>111</v>
      </c>
      <c r="U155" t="s">
        <v>245</v>
      </c>
      <c r="V155" t="s">
        <v>469</v>
      </c>
      <c r="W155" t="s">
        <v>77</v>
      </c>
      <c r="X155" t="s">
        <v>232</v>
      </c>
      <c r="Y155" t="s">
        <v>287</v>
      </c>
      <c r="Z155" s="53" t="str">
        <f>INDEX('[10]PA'!$X$3:$X375,MATCH(AG155,'[10]PA'!$AE$3:$AE$222,0),1)</f>
        <v>CB</v>
      </c>
      <c r="AA155" t="s">
        <v>356</v>
      </c>
      <c r="AB155" t="s">
        <v>274</v>
      </c>
      <c r="AC155" t="s">
        <v>375</v>
      </c>
      <c r="AD155">
        <v>1460</v>
      </c>
      <c r="AF155" t="str">
        <f t="shared" si="20"/>
        <v>31311</v>
      </c>
      <c r="AG155" t="str">
        <f>'[14]PA0604-GDMReport'!W170</f>
        <v>31311</v>
      </c>
      <c r="AH155">
        <f t="shared" si="21"/>
        <v>0</v>
      </c>
      <c r="AI155">
        <v>2020</v>
      </c>
      <c r="AJ155">
        <v>4.084</v>
      </c>
      <c r="AK155">
        <v>19028.6</v>
      </c>
      <c r="AL155">
        <f t="shared" si="22"/>
        <v>321</v>
      </c>
      <c r="AM155" s="40">
        <f t="shared" si="23"/>
        <v>0.6310000000000002</v>
      </c>
      <c r="AN155" s="32">
        <f t="shared" si="24"/>
        <v>3613.2000000000007</v>
      </c>
    </row>
    <row r="156" spans="1:40" ht="12.75">
      <c r="A156" t="s">
        <v>183</v>
      </c>
      <c r="B156" t="s">
        <v>110</v>
      </c>
      <c r="C156">
        <v>3131</v>
      </c>
      <c r="D156">
        <v>2</v>
      </c>
      <c r="F156">
        <v>24</v>
      </c>
      <c r="G156">
        <v>2271</v>
      </c>
      <c r="I156">
        <v>0.444</v>
      </c>
      <c r="J156">
        <v>5.258</v>
      </c>
      <c r="S156" s="32">
        <v>23537.2</v>
      </c>
      <c r="T156" t="s">
        <v>111</v>
      </c>
      <c r="U156" t="s">
        <v>245</v>
      </c>
      <c r="V156" t="s">
        <v>469</v>
      </c>
      <c r="W156" t="s">
        <v>77</v>
      </c>
      <c r="X156" t="s">
        <v>232</v>
      </c>
      <c r="Y156" t="s">
        <v>287</v>
      </c>
      <c r="Z156" s="53" t="str">
        <f>INDEX('[10]PA'!$X$3:$X376,MATCH(AG156,'[10]PA'!$AE$3:$AE$222,0),1)</f>
        <v>CB</v>
      </c>
      <c r="AA156" t="s">
        <v>356</v>
      </c>
      <c r="AB156" t="s">
        <v>274</v>
      </c>
      <c r="AC156" t="s">
        <v>375</v>
      </c>
      <c r="AD156">
        <v>1389</v>
      </c>
      <c r="AF156" t="str">
        <f t="shared" si="20"/>
        <v>31312</v>
      </c>
      <c r="AG156" t="str">
        <f>'[14]PA0604-GDMReport'!W171</f>
        <v>31312</v>
      </c>
      <c r="AH156">
        <f t="shared" si="21"/>
        <v>0</v>
      </c>
      <c r="AL156">
        <f t="shared" si="22"/>
        <v>2271</v>
      </c>
      <c r="AM156" s="40">
        <f t="shared" si="23"/>
        <v>5.258</v>
      </c>
      <c r="AN156" s="32">
        <f t="shared" si="24"/>
        <v>23537.2</v>
      </c>
    </row>
    <row r="157" spans="1:40" ht="12.75">
      <c r="A157" t="s">
        <v>183</v>
      </c>
      <c r="B157" t="s">
        <v>110</v>
      </c>
      <c r="C157">
        <v>3131</v>
      </c>
      <c r="D157">
        <v>3</v>
      </c>
      <c r="E157" t="s">
        <v>984</v>
      </c>
      <c r="F157">
        <v>24</v>
      </c>
      <c r="G157">
        <v>3721</v>
      </c>
      <c r="I157">
        <v>0.33</v>
      </c>
      <c r="J157">
        <v>6.123</v>
      </c>
      <c r="S157" s="32">
        <v>36975.15</v>
      </c>
      <c r="T157" t="s">
        <v>111</v>
      </c>
      <c r="U157" t="s">
        <v>245</v>
      </c>
      <c r="V157" t="s">
        <v>469</v>
      </c>
      <c r="W157" t="s">
        <v>77</v>
      </c>
      <c r="X157" t="s">
        <v>232</v>
      </c>
      <c r="Y157" t="s">
        <v>261</v>
      </c>
      <c r="Z157" s="53" t="str">
        <f>INDEX('[10]PA'!$X$3:$X377,MATCH(AG157,'[10]PA'!$AE$3:$AE$222,0),1)</f>
        <v>CB</v>
      </c>
      <c r="AA157" t="s">
        <v>356</v>
      </c>
      <c r="AB157" t="s">
        <v>274</v>
      </c>
      <c r="AC157" t="s">
        <v>417</v>
      </c>
      <c r="AD157">
        <v>1811</v>
      </c>
      <c r="AF157" t="str">
        <f t="shared" si="20"/>
        <v>31313</v>
      </c>
      <c r="AG157" t="str">
        <f>'[14]PA0604-GDMReport'!W172</f>
        <v>31313</v>
      </c>
      <c r="AH157">
        <f t="shared" si="21"/>
        <v>0</v>
      </c>
      <c r="AI157">
        <v>3176</v>
      </c>
      <c r="AJ157">
        <v>4.927</v>
      </c>
      <c r="AK157">
        <v>29120.5</v>
      </c>
      <c r="AL157">
        <f t="shared" si="22"/>
        <v>545</v>
      </c>
      <c r="AM157" s="40">
        <f t="shared" si="23"/>
        <v>1.1960000000000006</v>
      </c>
      <c r="AN157" s="32">
        <f t="shared" si="24"/>
        <v>7854.6500000000015</v>
      </c>
    </row>
    <row r="158" spans="1:40" ht="12.75">
      <c r="A158" t="s">
        <v>183</v>
      </c>
      <c r="B158" t="s">
        <v>110</v>
      </c>
      <c r="C158">
        <v>3131</v>
      </c>
      <c r="D158">
        <v>4</v>
      </c>
      <c r="E158" t="s">
        <v>984</v>
      </c>
      <c r="F158">
        <v>24</v>
      </c>
      <c r="G158">
        <v>3458</v>
      </c>
      <c r="I158">
        <v>0.33</v>
      </c>
      <c r="J158">
        <v>5.691</v>
      </c>
      <c r="S158" s="32">
        <v>34367.95</v>
      </c>
      <c r="T158" t="s">
        <v>111</v>
      </c>
      <c r="U158" t="s">
        <v>245</v>
      </c>
      <c r="V158" t="s">
        <v>469</v>
      </c>
      <c r="W158" t="s">
        <v>77</v>
      </c>
      <c r="X158" t="s">
        <v>232</v>
      </c>
      <c r="Y158" t="s">
        <v>261</v>
      </c>
      <c r="Z158" s="53" t="str">
        <f>INDEX('[10]PA'!$X$3:$X378,MATCH(AG158,'[10]PA'!$AE$3:$AE$222,0),1)</f>
        <v>CB</v>
      </c>
      <c r="AA158" t="s">
        <v>356</v>
      </c>
      <c r="AB158" t="s">
        <v>274</v>
      </c>
      <c r="AC158" t="s">
        <v>417</v>
      </c>
      <c r="AD158">
        <v>1796</v>
      </c>
      <c r="AF158" t="str">
        <f t="shared" si="20"/>
        <v>31314</v>
      </c>
      <c r="AG158" t="str">
        <f>'[14]PA0604-GDMReport'!W173</f>
        <v>31314</v>
      </c>
      <c r="AH158">
        <f t="shared" si="21"/>
        <v>0</v>
      </c>
      <c r="AI158">
        <v>3042</v>
      </c>
      <c r="AJ158">
        <v>4.733</v>
      </c>
      <c r="AK158">
        <v>27895.6</v>
      </c>
      <c r="AL158">
        <f t="shared" si="22"/>
        <v>416</v>
      </c>
      <c r="AM158" s="40">
        <f t="shared" si="23"/>
        <v>0.9580000000000002</v>
      </c>
      <c r="AN158" s="32">
        <f t="shared" si="24"/>
        <v>6472.3499999999985</v>
      </c>
    </row>
    <row r="159" spans="1:40" ht="12.75">
      <c r="A159" t="s">
        <v>183</v>
      </c>
      <c r="B159" t="s">
        <v>112</v>
      </c>
      <c r="C159">
        <v>880050</v>
      </c>
      <c r="D159">
        <v>31801</v>
      </c>
      <c r="F159">
        <v>0</v>
      </c>
      <c r="S159" s="32"/>
      <c r="T159" t="s">
        <v>113</v>
      </c>
      <c r="U159" t="s">
        <v>306</v>
      </c>
      <c r="V159" t="s">
        <v>114</v>
      </c>
      <c r="W159" t="s">
        <v>115</v>
      </c>
      <c r="X159" t="s">
        <v>232</v>
      </c>
      <c r="Y159" t="s">
        <v>240</v>
      </c>
      <c r="Z159" s="53" t="str">
        <f>INDEX('[10]PA'!$X$3:$X379,MATCH(AG159,'[10]PA'!$AE$3:$AE$222,0),1)</f>
        <v>CT</v>
      </c>
      <c r="AA159" t="s">
        <v>274</v>
      </c>
      <c r="AD159">
        <v>261</v>
      </c>
      <c r="AF159" t="str">
        <f t="shared" si="20"/>
        <v>88005031801</v>
      </c>
      <c r="AG159" t="str">
        <f>'[14]PA0604-GDMReport'!W176</f>
        <v>88005031801</v>
      </c>
      <c r="AH159">
        <f t="shared" si="21"/>
        <v>0</v>
      </c>
      <c r="AL159">
        <f t="shared" si="22"/>
        <v>0</v>
      </c>
      <c r="AM159" s="40">
        <f t="shared" si="23"/>
        <v>0</v>
      </c>
      <c r="AN159" s="32">
        <f t="shared" si="24"/>
        <v>0</v>
      </c>
    </row>
    <row r="160" spans="1:40" ht="12.75">
      <c r="A160" t="s">
        <v>183</v>
      </c>
      <c r="B160" t="s">
        <v>116</v>
      </c>
      <c r="C160">
        <v>54634</v>
      </c>
      <c r="D160">
        <v>1</v>
      </c>
      <c r="F160">
        <v>24</v>
      </c>
      <c r="H160">
        <v>20006</v>
      </c>
      <c r="I160">
        <v>0.059</v>
      </c>
      <c r="J160">
        <v>0.854</v>
      </c>
      <c r="S160" s="32">
        <v>28976.1</v>
      </c>
      <c r="T160" t="s">
        <v>12</v>
      </c>
      <c r="U160" t="s">
        <v>230</v>
      </c>
      <c r="V160" t="s">
        <v>469</v>
      </c>
      <c r="W160" t="s">
        <v>117</v>
      </c>
      <c r="X160" t="s">
        <v>232</v>
      </c>
      <c r="Y160" t="s">
        <v>233</v>
      </c>
      <c r="Z160" s="53" t="str">
        <f>INDEX('[10]PA'!$X$3:$X380,MATCH(AG160,'[10]PA'!$AE$3:$AE$222,0),1)</f>
        <v>CB</v>
      </c>
      <c r="AA160" t="s">
        <v>356</v>
      </c>
      <c r="AB160" t="s">
        <v>241</v>
      </c>
      <c r="AD160">
        <v>1300</v>
      </c>
      <c r="AF160" t="str">
        <f t="shared" si="20"/>
        <v>546341</v>
      </c>
      <c r="AG160" t="str">
        <f>'[14]PA0604-GDMReport'!W177</f>
        <v>546341</v>
      </c>
      <c r="AH160">
        <f t="shared" si="21"/>
        <v>0</v>
      </c>
      <c r="AJ160">
        <v>0.749</v>
      </c>
      <c r="AK160">
        <v>28717.9</v>
      </c>
      <c r="AL160">
        <f t="shared" si="22"/>
        <v>0</v>
      </c>
      <c r="AM160" s="40">
        <f t="shared" si="23"/>
        <v>0.10499999999999998</v>
      </c>
      <c r="AN160" s="32">
        <f t="shared" si="24"/>
        <v>258.1999999999971</v>
      </c>
    </row>
    <row r="161" spans="1:40" ht="12.75">
      <c r="A161" t="s">
        <v>183</v>
      </c>
      <c r="B161" t="s">
        <v>118</v>
      </c>
      <c r="C161">
        <v>3152</v>
      </c>
      <c r="D161" t="s">
        <v>1250</v>
      </c>
      <c r="E161" t="s">
        <v>984</v>
      </c>
      <c r="F161">
        <v>24</v>
      </c>
      <c r="H161">
        <v>9064</v>
      </c>
      <c r="I161">
        <v>0.162</v>
      </c>
      <c r="J161">
        <v>0.964</v>
      </c>
      <c r="S161" s="32">
        <v>11892.3</v>
      </c>
      <c r="T161" t="s">
        <v>119</v>
      </c>
      <c r="U161" t="s">
        <v>245</v>
      </c>
      <c r="V161" t="s">
        <v>469</v>
      </c>
      <c r="W161" t="s">
        <v>120</v>
      </c>
      <c r="X161" t="s">
        <v>232</v>
      </c>
      <c r="Y161" t="s">
        <v>913</v>
      </c>
      <c r="Z161" s="53" t="str">
        <f>INDEX('[10]PA'!$X$3:$X381,MATCH(AG161,'[10]PA'!$AE$3:$AE$222,0),1)</f>
        <v>CB</v>
      </c>
      <c r="AA161" t="s">
        <v>356</v>
      </c>
      <c r="AB161" t="s">
        <v>271</v>
      </c>
      <c r="AC161" t="s">
        <v>359</v>
      </c>
      <c r="AD161">
        <v>713</v>
      </c>
      <c r="AF161" t="str">
        <f t="shared" si="20"/>
        <v>31521A</v>
      </c>
      <c r="AG161" t="str">
        <f>'[14]PA0604-GDMReport'!W178</f>
        <v>31521A</v>
      </c>
      <c r="AH161">
        <f t="shared" si="21"/>
        <v>0</v>
      </c>
      <c r="AJ161">
        <v>0.193</v>
      </c>
      <c r="AK161">
        <v>2263.497</v>
      </c>
      <c r="AL161">
        <f t="shared" si="22"/>
        <v>0</v>
      </c>
      <c r="AM161" s="40">
        <f t="shared" si="23"/>
        <v>0.7709999999999999</v>
      </c>
      <c r="AN161" s="32">
        <f t="shared" si="24"/>
        <v>9628.803</v>
      </c>
    </row>
    <row r="162" spans="1:40" ht="12.75">
      <c r="A162" t="s">
        <v>183</v>
      </c>
      <c r="B162" t="s">
        <v>118</v>
      </c>
      <c r="C162">
        <v>3152</v>
      </c>
      <c r="D162" t="s">
        <v>1252</v>
      </c>
      <c r="E162" t="s">
        <v>984</v>
      </c>
      <c r="F162">
        <v>24</v>
      </c>
      <c r="H162">
        <v>5658</v>
      </c>
      <c r="I162">
        <v>0.162</v>
      </c>
      <c r="J162">
        <v>0.599</v>
      </c>
      <c r="S162" s="32">
        <v>7392.7</v>
      </c>
      <c r="T162" t="s">
        <v>119</v>
      </c>
      <c r="U162" t="s">
        <v>245</v>
      </c>
      <c r="V162" t="s">
        <v>469</v>
      </c>
      <c r="W162" t="s">
        <v>120</v>
      </c>
      <c r="X162" t="s">
        <v>232</v>
      </c>
      <c r="Y162" t="s">
        <v>913</v>
      </c>
      <c r="Z162" s="53" t="str">
        <f>INDEX('[10]PA'!$X$3:$X382,MATCH(AG162,'[10]PA'!$AE$3:$AE$222,0),1)</f>
        <v>CB</v>
      </c>
      <c r="AA162" t="s">
        <v>356</v>
      </c>
      <c r="AB162" t="s">
        <v>271</v>
      </c>
      <c r="AC162" t="s">
        <v>359</v>
      </c>
      <c r="AD162">
        <v>713</v>
      </c>
      <c r="AF162" t="str">
        <f t="shared" si="20"/>
        <v>31521B</v>
      </c>
      <c r="AG162" t="str">
        <f>'[14]PA0604-GDMReport'!W179</f>
        <v>31521B</v>
      </c>
      <c r="AH162">
        <f t="shared" si="21"/>
        <v>0</v>
      </c>
      <c r="AL162">
        <f t="shared" si="22"/>
        <v>0</v>
      </c>
      <c r="AM162" s="40">
        <f t="shared" si="23"/>
        <v>0.599</v>
      </c>
      <c r="AN162" s="32">
        <f t="shared" si="24"/>
        <v>7392.7</v>
      </c>
    </row>
    <row r="163" spans="1:40" ht="12.75">
      <c r="A163" t="s">
        <v>183</v>
      </c>
      <c r="B163" t="s">
        <v>118</v>
      </c>
      <c r="C163">
        <v>3152</v>
      </c>
      <c r="D163" t="s">
        <v>1208</v>
      </c>
      <c r="E163" t="s">
        <v>988</v>
      </c>
      <c r="F163">
        <v>24</v>
      </c>
      <c r="H163">
        <v>7094</v>
      </c>
      <c r="I163">
        <v>0.219</v>
      </c>
      <c r="J163">
        <v>0.944</v>
      </c>
      <c r="S163" s="32">
        <v>8579.8</v>
      </c>
      <c r="T163" t="s">
        <v>119</v>
      </c>
      <c r="U163" t="s">
        <v>245</v>
      </c>
      <c r="V163" t="s">
        <v>469</v>
      </c>
      <c r="W163" t="s">
        <v>120</v>
      </c>
      <c r="X163" t="s">
        <v>232</v>
      </c>
      <c r="Y163" t="s">
        <v>913</v>
      </c>
      <c r="Z163" s="53" t="str">
        <f>INDEX('[10]PA'!$X$3:$X383,MATCH(AG163,'[10]PA'!$AE$3:$AE$222,0),1)</f>
        <v>CB</v>
      </c>
      <c r="AA163" t="s">
        <v>356</v>
      </c>
      <c r="AB163" t="s">
        <v>271</v>
      </c>
      <c r="AC163" t="s">
        <v>359</v>
      </c>
      <c r="AD163">
        <v>713</v>
      </c>
      <c r="AF163" t="str">
        <f aca="true" t="shared" si="25" ref="AF163:AF185">C163&amp;D163</f>
        <v>31522A</v>
      </c>
      <c r="AG163" t="str">
        <f>'[14]PA0604-GDMReport'!W180</f>
        <v>31522A</v>
      </c>
      <c r="AH163">
        <f aca="true" t="shared" si="26" ref="AH163:AH185">IF(AF163=AG163,)</f>
        <v>0</v>
      </c>
      <c r="AL163">
        <f aca="true" t="shared" si="27" ref="AL163:AL185">G163-AI163</f>
        <v>0</v>
      </c>
      <c r="AM163" s="40">
        <f aca="true" t="shared" si="28" ref="AM163:AM185">J163-AJ163</f>
        <v>0.944</v>
      </c>
      <c r="AN163" s="32">
        <f aca="true" t="shared" si="29" ref="AN163:AN185">S163-AK163</f>
        <v>8579.8</v>
      </c>
    </row>
    <row r="164" spans="1:40" ht="12.75">
      <c r="A164" t="s">
        <v>183</v>
      </c>
      <c r="B164" t="s">
        <v>118</v>
      </c>
      <c r="C164">
        <v>3152</v>
      </c>
      <c r="D164" t="s">
        <v>1210</v>
      </c>
      <c r="E164" t="s">
        <v>988</v>
      </c>
      <c r="F164">
        <v>24</v>
      </c>
      <c r="H164">
        <v>8958</v>
      </c>
      <c r="I164">
        <v>0.219</v>
      </c>
      <c r="J164">
        <v>1.196</v>
      </c>
      <c r="S164" s="32">
        <v>10805.3</v>
      </c>
      <c r="T164" t="s">
        <v>119</v>
      </c>
      <c r="U164" t="s">
        <v>245</v>
      </c>
      <c r="V164" t="s">
        <v>469</v>
      </c>
      <c r="W164" t="s">
        <v>120</v>
      </c>
      <c r="X164" t="s">
        <v>232</v>
      </c>
      <c r="Y164" t="s">
        <v>913</v>
      </c>
      <c r="Z164" s="53" t="str">
        <f>INDEX('[10]PA'!$X$3:$X384,MATCH(AG164,'[10]PA'!$AE$3:$AE$222,0),1)</f>
        <v>CB</v>
      </c>
      <c r="AA164" t="s">
        <v>356</v>
      </c>
      <c r="AB164" t="s">
        <v>271</v>
      </c>
      <c r="AC164" t="s">
        <v>359</v>
      </c>
      <c r="AD164">
        <v>713</v>
      </c>
      <c r="AF164" t="str">
        <f t="shared" si="25"/>
        <v>31522B</v>
      </c>
      <c r="AG164" t="str">
        <f>'[14]PA0604-GDMReport'!W181</f>
        <v>31522B</v>
      </c>
      <c r="AH164">
        <f t="shared" si="26"/>
        <v>0</v>
      </c>
      <c r="AJ164">
        <v>1.311</v>
      </c>
      <c r="AK164">
        <v>10039.4</v>
      </c>
      <c r="AL164">
        <f t="shared" si="27"/>
        <v>0</v>
      </c>
      <c r="AM164" s="40">
        <f t="shared" si="28"/>
        <v>-0.11499999999999999</v>
      </c>
      <c r="AN164" s="32">
        <f t="shared" si="29"/>
        <v>765.8999999999996</v>
      </c>
    </row>
    <row r="165" spans="1:40" ht="12.75">
      <c r="A165" t="s">
        <v>183</v>
      </c>
      <c r="B165" t="s">
        <v>118</v>
      </c>
      <c r="C165">
        <v>3152</v>
      </c>
      <c r="D165">
        <v>3</v>
      </c>
      <c r="F165">
        <v>24</v>
      </c>
      <c r="H165">
        <v>16684</v>
      </c>
      <c r="I165">
        <v>0.293</v>
      </c>
      <c r="J165">
        <v>3.369</v>
      </c>
      <c r="S165" s="32">
        <v>23321.8</v>
      </c>
      <c r="T165" t="s">
        <v>119</v>
      </c>
      <c r="U165" t="s">
        <v>245</v>
      </c>
      <c r="V165" t="s">
        <v>469</v>
      </c>
      <c r="W165" t="s">
        <v>120</v>
      </c>
      <c r="X165" t="s">
        <v>232</v>
      </c>
      <c r="Y165" t="s">
        <v>287</v>
      </c>
      <c r="Z165" s="53" t="str">
        <f>INDEX('[10]PA'!$X$3:$X385,MATCH(AG165,'[10]PA'!$AE$3:$AE$222,0),1)</f>
        <v>CB</v>
      </c>
      <c r="AA165" t="s">
        <v>356</v>
      </c>
      <c r="AB165" t="s">
        <v>271</v>
      </c>
      <c r="AC165" t="s">
        <v>359</v>
      </c>
      <c r="AD165">
        <v>1316</v>
      </c>
      <c r="AF165" t="str">
        <f t="shared" si="25"/>
        <v>31523</v>
      </c>
      <c r="AG165" t="str">
        <f>'[14]PA0604-GDMReport'!W182</f>
        <v>31523</v>
      </c>
      <c r="AH165">
        <f t="shared" si="26"/>
        <v>0</v>
      </c>
      <c r="AL165">
        <f t="shared" si="27"/>
        <v>0</v>
      </c>
      <c r="AM165" s="40">
        <f t="shared" si="28"/>
        <v>3.369</v>
      </c>
      <c r="AN165" s="32">
        <f t="shared" si="29"/>
        <v>23321.8</v>
      </c>
    </row>
    <row r="166" spans="1:40" ht="12.75">
      <c r="A166" t="s">
        <v>183</v>
      </c>
      <c r="B166" t="s">
        <v>118</v>
      </c>
      <c r="C166">
        <v>3152</v>
      </c>
      <c r="D166">
        <v>4</v>
      </c>
      <c r="F166">
        <v>24</v>
      </c>
      <c r="H166">
        <v>13694</v>
      </c>
      <c r="I166">
        <v>0.3</v>
      </c>
      <c r="J166">
        <v>3.115</v>
      </c>
      <c r="S166" s="32">
        <v>20826.9</v>
      </c>
      <c r="T166" t="s">
        <v>119</v>
      </c>
      <c r="U166" t="s">
        <v>245</v>
      </c>
      <c r="V166" t="s">
        <v>469</v>
      </c>
      <c r="W166" t="s">
        <v>120</v>
      </c>
      <c r="X166" t="s">
        <v>232</v>
      </c>
      <c r="Y166" t="s">
        <v>287</v>
      </c>
      <c r="Z166" s="53" t="str">
        <f>INDEX('[10]PA'!$X$3:$X386,MATCH(AG166,'[10]PA'!$AE$3:$AE$222,0),1)</f>
        <v>CB</v>
      </c>
      <c r="AA166" t="s">
        <v>356</v>
      </c>
      <c r="AB166" t="s">
        <v>271</v>
      </c>
      <c r="AC166" t="s">
        <v>359</v>
      </c>
      <c r="AD166">
        <v>2464</v>
      </c>
      <c r="AF166" t="str">
        <f t="shared" si="25"/>
        <v>31524</v>
      </c>
      <c r="AG166" t="str">
        <f>'[14]PA0604-GDMReport'!W183</f>
        <v>31524</v>
      </c>
      <c r="AH166">
        <f t="shared" si="26"/>
        <v>0</v>
      </c>
      <c r="AL166">
        <f t="shared" si="27"/>
        <v>0</v>
      </c>
      <c r="AM166" s="40">
        <f t="shared" si="28"/>
        <v>3.115</v>
      </c>
      <c r="AN166" s="32">
        <f t="shared" si="29"/>
        <v>20826.9</v>
      </c>
    </row>
    <row r="167" spans="1:40" ht="12.75">
      <c r="A167" t="s">
        <v>183</v>
      </c>
      <c r="B167" t="s">
        <v>121</v>
      </c>
      <c r="C167">
        <v>3115</v>
      </c>
      <c r="D167">
        <v>1</v>
      </c>
      <c r="E167" t="s">
        <v>984</v>
      </c>
      <c r="F167">
        <v>24</v>
      </c>
      <c r="G167">
        <v>1578</v>
      </c>
      <c r="I167">
        <v>0.262</v>
      </c>
      <c r="J167">
        <v>2.109</v>
      </c>
      <c r="S167" s="32">
        <v>16119.833</v>
      </c>
      <c r="T167" t="s">
        <v>91</v>
      </c>
      <c r="U167" t="s">
        <v>245</v>
      </c>
      <c r="V167" t="s">
        <v>469</v>
      </c>
      <c r="W167" t="s">
        <v>77</v>
      </c>
      <c r="X167" t="s">
        <v>232</v>
      </c>
      <c r="Y167" t="s">
        <v>261</v>
      </c>
      <c r="Z167" s="53" t="str">
        <f>INDEX('[10]PA'!$X$3:$X387,MATCH(AG167,'[10]PA'!$AE$3:$AE$222,0),1)</f>
        <v>CB</v>
      </c>
      <c r="AA167" t="s">
        <v>356</v>
      </c>
      <c r="AB167" t="s">
        <v>258</v>
      </c>
      <c r="AC167" t="s">
        <v>417</v>
      </c>
      <c r="AD167">
        <v>900</v>
      </c>
      <c r="AF167" t="str">
        <f t="shared" si="25"/>
        <v>31151</v>
      </c>
      <c r="AG167" t="str">
        <f>'[14]PA0604-GDMReport'!W184</f>
        <v>31151</v>
      </c>
      <c r="AH167">
        <f t="shared" si="26"/>
        <v>0</v>
      </c>
      <c r="AI167">
        <v>8</v>
      </c>
      <c r="AJ167">
        <v>0.052</v>
      </c>
      <c r="AK167">
        <v>508.265</v>
      </c>
      <c r="AL167">
        <f t="shared" si="27"/>
        <v>1570</v>
      </c>
      <c r="AM167" s="40">
        <f t="shared" si="28"/>
        <v>2.057</v>
      </c>
      <c r="AN167" s="32">
        <f t="shared" si="29"/>
        <v>15611.568000000001</v>
      </c>
    </row>
    <row r="168" spans="1:40" ht="12.75">
      <c r="A168" t="s">
        <v>183</v>
      </c>
      <c r="B168" t="s">
        <v>121</v>
      </c>
      <c r="C168">
        <v>3115</v>
      </c>
      <c r="D168">
        <v>2</v>
      </c>
      <c r="E168" t="s">
        <v>984</v>
      </c>
      <c r="F168">
        <v>24</v>
      </c>
      <c r="G168">
        <v>1579</v>
      </c>
      <c r="I168">
        <v>0.262</v>
      </c>
      <c r="J168">
        <v>2.111</v>
      </c>
      <c r="S168" s="32">
        <v>16130.233</v>
      </c>
      <c r="T168" t="s">
        <v>91</v>
      </c>
      <c r="U168" t="s">
        <v>245</v>
      </c>
      <c r="V168" t="s">
        <v>469</v>
      </c>
      <c r="W168" t="s">
        <v>77</v>
      </c>
      <c r="X168" t="s">
        <v>232</v>
      </c>
      <c r="Y168" t="s">
        <v>261</v>
      </c>
      <c r="Z168" s="53" t="str">
        <f>INDEX('[10]PA'!$X$3:$X388,MATCH(AG168,'[10]PA'!$AE$3:$AE$222,0),1)</f>
        <v>CB</v>
      </c>
      <c r="AA168" t="s">
        <v>356</v>
      </c>
      <c r="AB168" t="s">
        <v>258</v>
      </c>
      <c r="AC168" t="s">
        <v>417</v>
      </c>
      <c r="AD168">
        <v>900</v>
      </c>
      <c r="AF168" t="str">
        <f t="shared" si="25"/>
        <v>31152</v>
      </c>
      <c r="AG168" t="str">
        <f>'[14]PA0604-GDMReport'!W185</f>
        <v>31152</v>
      </c>
      <c r="AH168">
        <f t="shared" si="26"/>
        <v>0</v>
      </c>
      <c r="AI168">
        <v>6</v>
      </c>
      <c r="AJ168">
        <v>0.04</v>
      </c>
      <c r="AK168">
        <v>367.866</v>
      </c>
      <c r="AL168">
        <f t="shared" si="27"/>
        <v>1573</v>
      </c>
      <c r="AM168" s="40">
        <f t="shared" si="28"/>
        <v>2.071</v>
      </c>
      <c r="AN168" s="32">
        <f t="shared" si="29"/>
        <v>15762.367</v>
      </c>
    </row>
    <row r="169" spans="1:40" ht="12.75">
      <c r="A169" t="s">
        <v>183</v>
      </c>
      <c r="B169" t="s">
        <v>121</v>
      </c>
      <c r="C169">
        <v>3115</v>
      </c>
      <c r="D169">
        <v>3</v>
      </c>
      <c r="E169" t="s">
        <v>984</v>
      </c>
      <c r="F169">
        <v>24</v>
      </c>
      <c r="G169">
        <v>1658</v>
      </c>
      <c r="I169">
        <v>0.262</v>
      </c>
      <c r="J169">
        <v>2.216</v>
      </c>
      <c r="S169" s="32">
        <v>16937.332</v>
      </c>
      <c r="T169" t="s">
        <v>91</v>
      </c>
      <c r="U169" t="s">
        <v>245</v>
      </c>
      <c r="V169" t="s">
        <v>469</v>
      </c>
      <c r="W169" t="s">
        <v>77</v>
      </c>
      <c r="X169" t="s">
        <v>232</v>
      </c>
      <c r="Y169" t="s">
        <v>261</v>
      </c>
      <c r="Z169" s="53" t="str">
        <f>INDEX('[10]PA'!$X$3:$X389,MATCH(AG169,'[10]PA'!$AE$3:$AE$222,0),1)</f>
        <v>CB</v>
      </c>
      <c r="AA169" t="s">
        <v>356</v>
      </c>
      <c r="AB169" t="s">
        <v>258</v>
      </c>
      <c r="AC169" t="s">
        <v>417</v>
      </c>
      <c r="AD169">
        <v>900</v>
      </c>
      <c r="AF169" t="str">
        <f t="shared" si="25"/>
        <v>31153</v>
      </c>
      <c r="AG169" t="str">
        <f>'[14]PA0604-GDMReport'!W186</f>
        <v>31153</v>
      </c>
      <c r="AH169">
        <f t="shared" si="26"/>
        <v>0</v>
      </c>
      <c r="AI169">
        <v>4</v>
      </c>
      <c r="AJ169">
        <v>0.023</v>
      </c>
      <c r="AK169">
        <v>202.932</v>
      </c>
      <c r="AL169">
        <f t="shared" si="27"/>
        <v>1654</v>
      </c>
      <c r="AM169" s="40">
        <f t="shared" si="28"/>
        <v>2.193</v>
      </c>
      <c r="AN169" s="32">
        <f t="shared" si="29"/>
        <v>16734.399999999998</v>
      </c>
    </row>
    <row r="170" spans="1:40" ht="12.75">
      <c r="A170" t="s">
        <v>183</v>
      </c>
      <c r="B170" t="s">
        <v>122</v>
      </c>
      <c r="C170">
        <v>3116</v>
      </c>
      <c r="D170">
        <v>31</v>
      </c>
      <c r="F170">
        <v>13</v>
      </c>
      <c r="G170">
        <v>236</v>
      </c>
      <c r="I170">
        <v>0.654</v>
      </c>
      <c r="J170">
        <v>1.14</v>
      </c>
      <c r="S170" s="32">
        <v>3485.4</v>
      </c>
      <c r="T170" t="s">
        <v>1205</v>
      </c>
      <c r="U170" t="s">
        <v>245</v>
      </c>
      <c r="V170" t="s">
        <v>469</v>
      </c>
      <c r="W170" t="s">
        <v>77</v>
      </c>
      <c r="X170" t="s">
        <v>232</v>
      </c>
      <c r="Y170" t="s">
        <v>240</v>
      </c>
      <c r="Z170" s="53" t="str">
        <f>INDEX('[10]PA'!$X$3:$X390,MATCH(AG170,'[10]PA'!$AE$3:$AE$222,0),1)</f>
        <v>CT</v>
      </c>
      <c r="AA170" t="s">
        <v>258</v>
      </c>
      <c r="AD170">
        <v>305</v>
      </c>
      <c r="AF170" t="str">
        <f t="shared" si="25"/>
        <v>311631</v>
      </c>
      <c r="AG170" t="str">
        <f>'[14]PA0604-GDMReport'!W187</f>
        <v>311631</v>
      </c>
      <c r="AH170">
        <f t="shared" si="26"/>
        <v>0</v>
      </c>
      <c r="AL170">
        <f t="shared" si="27"/>
        <v>236</v>
      </c>
      <c r="AM170" s="40">
        <f t="shared" si="28"/>
        <v>1.14</v>
      </c>
      <c r="AN170" s="32">
        <f t="shared" si="29"/>
        <v>3485.4</v>
      </c>
    </row>
    <row r="171" spans="1:40" ht="12.75">
      <c r="A171" t="s">
        <v>183</v>
      </c>
      <c r="B171" t="s">
        <v>122</v>
      </c>
      <c r="C171">
        <v>3116</v>
      </c>
      <c r="D171">
        <v>32</v>
      </c>
      <c r="F171">
        <v>13</v>
      </c>
      <c r="G171">
        <v>213</v>
      </c>
      <c r="I171">
        <v>0.654</v>
      </c>
      <c r="J171">
        <v>1.073</v>
      </c>
      <c r="S171" s="32">
        <v>3280.2</v>
      </c>
      <c r="T171" t="s">
        <v>1205</v>
      </c>
      <c r="U171" t="s">
        <v>245</v>
      </c>
      <c r="V171" t="s">
        <v>469</v>
      </c>
      <c r="W171" t="s">
        <v>77</v>
      </c>
      <c r="X171" t="s">
        <v>232</v>
      </c>
      <c r="Y171" t="s">
        <v>240</v>
      </c>
      <c r="Z171" s="53" t="str">
        <f>INDEX('[10]PA'!$X$3:$X391,MATCH(AG171,'[10]PA'!$AE$3:$AE$222,0),1)</f>
        <v>CT</v>
      </c>
      <c r="AA171" t="s">
        <v>258</v>
      </c>
      <c r="AD171">
        <v>305</v>
      </c>
      <c r="AF171" t="str">
        <f t="shared" si="25"/>
        <v>311632</v>
      </c>
      <c r="AG171" t="str">
        <f>'[14]PA0604-GDMReport'!W188</f>
        <v>311632</v>
      </c>
      <c r="AH171">
        <f t="shared" si="26"/>
        <v>0</v>
      </c>
      <c r="AL171">
        <f t="shared" si="27"/>
        <v>213</v>
      </c>
      <c r="AM171" s="40">
        <f t="shared" si="28"/>
        <v>1.073</v>
      </c>
      <c r="AN171" s="32">
        <f t="shared" si="29"/>
        <v>3280.2</v>
      </c>
    </row>
    <row r="172" spans="1:40" ht="12.75">
      <c r="A172" t="s">
        <v>183</v>
      </c>
      <c r="B172" t="s">
        <v>123</v>
      </c>
      <c r="C172">
        <v>50607</v>
      </c>
      <c r="D172">
        <v>23</v>
      </c>
      <c r="F172">
        <v>0</v>
      </c>
      <c r="S172" s="32"/>
      <c r="T172" t="s">
        <v>15</v>
      </c>
      <c r="U172" t="s">
        <v>230</v>
      </c>
      <c r="V172" t="s">
        <v>469</v>
      </c>
      <c r="W172" t="s">
        <v>124</v>
      </c>
      <c r="X172" t="s">
        <v>232</v>
      </c>
      <c r="Y172" t="s">
        <v>261</v>
      </c>
      <c r="Z172" s="53" t="str">
        <f>INDEX('[10]PA'!$X$3:$X392,MATCH(AG172,'[10]PA'!$AE$3:$AE$222,0),1)</f>
        <v>LFB</v>
      </c>
      <c r="AA172" t="s">
        <v>241</v>
      </c>
      <c r="AD172">
        <v>785</v>
      </c>
      <c r="AF172" t="str">
        <f t="shared" si="25"/>
        <v>5060723</v>
      </c>
      <c r="AG172" t="str">
        <f>'[14]PA0604-GDMReport'!W189</f>
        <v>5060723</v>
      </c>
      <c r="AH172">
        <f t="shared" si="26"/>
        <v>0</v>
      </c>
      <c r="AJ172">
        <v>0.633</v>
      </c>
      <c r="AK172">
        <v>6658.8</v>
      </c>
      <c r="AL172">
        <f t="shared" si="27"/>
        <v>0</v>
      </c>
      <c r="AM172" s="40">
        <f t="shared" si="28"/>
        <v>-0.633</v>
      </c>
      <c r="AN172" s="32">
        <f t="shared" si="29"/>
        <v>-6658.8</v>
      </c>
    </row>
    <row r="173" spans="1:40" ht="12.75">
      <c r="A173" t="s">
        <v>183</v>
      </c>
      <c r="B173" t="s">
        <v>123</v>
      </c>
      <c r="C173">
        <v>50607</v>
      </c>
      <c r="D173">
        <v>24</v>
      </c>
      <c r="F173">
        <v>0</v>
      </c>
      <c r="S173" s="32"/>
      <c r="T173" t="s">
        <v>15</v>
      </c>
      <c r="U173" t="s">
        <v>230</v>
      </c>
      <c r="V173" t="s">
        <v>469</v>
      </c>
      <c r="W173" t="s">
        <v>124</v>
      </c>
      <c r="X173" t="s">
        <v>232</v>
      </c>
      <c r="Y173" t="s">
        <v>261</v>
      </c>
      <c r="Z173" s="53" t="str">
        <f>INDEX('[10]PA'!$X$3:$X393,MATCH(AG173,'[10]PA'!$AE$3:$AE$222,0),1)</f>
        <v>LFB</v>
      </c>
      <c r="AA173" t="s">
        <v>241</v>
      </c>
      <c r="AD173">
        <v>785</v>
      </c>
      <c r="AF173" t="str">
        <f t="shared" si="25"/>
        <v>5060724</v>
      </c>
      <c r="AG173" t="str">
        <f>'[14]PA0604-GDMReport'!W190</f>
        <v>5060724</v>
      </c>
      <c r="AH173">
        <f t="shared" si="26"/>
        <v>0</v>
      </c>
      <c r="AL173">
        <f t="shared" si="27"/>
        <v>0</v>
      </c>
      <c r="AM173" s="40">
        <f t="shared" si="28"/>
        <v>0</v>
      </c>
      <c r="AN173" s="32">
        <f t="shared" si="29"/>
        <v>0</v>
      </c>
    </row>
    <row r="174" spans="1:40" ht="12.75">
      <c r="A174" t="s">
        <v>183</v>
      </c>
      <c r="B174" t="s">
        <v>123</v>
      </c>
      <c r="C174">
        <v>50607</v>
      </c>
      <c r="D174">
        <v>26</v>
      </c>
      <c r="F174">
        <v>0</v>
      </c>
      <c r="S174" s="32"/>
      <c r="T174" t="s">
        <v>15</v>
      </c>
      <c r="U174" t="s">
        <v>230</v>
      </c>
      <c r="V174" t="s">
        <v>469</v>
      </c>
      <c r="W174" t="s">
        <v>124</v>
      </c>
      <c r="X174" t="s">
        <v>232</v>
      </c>
      <c r="Y174" t="s">
        <v>287</v>
      </c>
      <c r="Z174" s="53" t="str">
        <f>INDEX('[10]PA'!$X$3:$X394,MATCH(AG174,'[10]PA'!$AE$3:$AE$222,0),1)</f>
        <v>LFB</v>
      </c>
      <c r="AA174" t="s">
        <v>241</v>
      </c>
      <c r="AB174" t="s">
        <v>274</v>
      </c>
      <c r="AC174" t="s">
        <v>375</v>
      </c>
      <c r="AD174">
        <v>761</v>
      </c>
      <c r="AF174" t="str">
        <f t="shared" si="25"/>
        <v>5060726</v>
      </c>
      <c r="AG174" t="str">
        <f>'[14]PA0604-GDMReport'!W191</f>
        <v>5060726</v>
      </c>
      <c r="AH174">
        <f t="shared" si="26"/>
        <v>0</v>
      </c>
      <c r="AL174">
        <f t="shared" si="27"/>
        <v>0</v>
      </c>
      <c r="AM174" s="40">
        <f t="shared" si="28"/>
        <v>0</v>
      </c>
      <c r="AN174" s="32">
        <f t="shared" si="29"/>
        <v>0</v>
      </c>
    </row>
    <row r="175" spans="1:40" ht="12.75">
      <c r="A175" t="s">
        <v>183</v>
      </c>
      <c r="B175" t="s">
        <v>125</v>
      </c>
      <c r="C175">
        <v>880006</v>
      </c>
      <c r="D175">
        <v>1</v>
      </c>
      <c r="F175">
        <v>24</v>
      </c>
      <c r="H175">
        <v>24</v>
      </c>
      <c r="I175">
        <v>0.25</v>
      </c>
      <c r="J175">
        <v>0.17</v>
      </c>
      <c r="S175" s="32">
        <v>1365.6</v>
      </c>
      <c r="T175" t="s">
        <v>15</v>
      </c>
      <c r="U175" t="s">
        <v>230</v>
      </c>
      <c r="V175" t="s">
        <v>469</v>
      </c>
      <c r="W175" t="s">
        <v>124</v>
      </c>
      <c r="X175" t="s">
        <v>232</v>
      </c>
      <c r="Y175" t="s">
        <v>287</v>
      </c>
      <c r="Z175" s="53" t="str">
        <f>INDEX('[10]PA'!$X$3:$X395,MATCH(AG175,'[10]PA'!$AE$3:$AE$222,0),1)</f>
        <v>LFB</v>
      </c>
      <c r="AA175" t="s">
        <v>241</v>
      </c>
      <c r="AD175">
        <v>283</v>
      </c>
      <c r="AF175" t="str">
        <f t="shared" si="25"/>
        <v>8800061</v>
      </c>
      <c r="AG175" t="str">
        <f>'[14]PA0604-GDMReport'!W192</f>
        <v>8800061</v>
      </c>
      <c r="AH175">
        <f t="shared" si="26"/>
        <v>0</v>
      </c>
      <c r="AL175">
        <f t="shared" si="27"/>
        <v>0</v>
      </c>
      <c r="AM175" s="40">
        <f t="shared" si="28"/>
        <v>0.17</v>
      </c>
      <c r="AN175" s="32">
        <f t="shared" si="29"/>
        <v>1365.6</v>
      </c>
    </row>
    <row r="176" spans="1:40" ht="12.75">
      <c r="A176" t="s">
        <v>183</v>
      </c>
      <c r="B176" t="s">
        <v>125</v>
      </c>
      <c r="C176">
        <v>880006</v>
      </c>
      <c r="D176">
        <v>2</v>
      </c>
      <c r="F176">
        <v>0</v>
      </c>
      <c r="S176" s="32"/>
      <c r="T176" t="s">
        <v>15</v>
      </c>
      <c r="U176" t="s">
        <v>230</v>
      </c>
      <c r="V176" t="s">
        <v>469</v>
      </c>
      <c r="W176" t="s">
        <v>124</v>
      </c>
      <c r="X176" t="s">
        <v>232</v>
      </c>
      <c r="Y176" t="s">
        <v>287</v>
      </c>
      <c r="Z176" s="53" t="str">
        <f>INDEX('[10]PA'!$X$3:$X396,MATCH(AG176,'[10]PA'!$AE$3:$AE$222,0),1)</f>
        <v>LFB</v>
      </c>
      <c r="AA176" t="s">
        <v>241</v>
      </c>
      <c r="AD176">
        <v>283</v>
      </c>
      <c r="AF176" t="str">
        <f t="shared" si="25"/>
        <v>8800062</v>
      </c>
      <c r="AG176" t="str">
        <f>'[14]PA0604-GDMReport'!W193</f>
        <v>8800062</v>
      </c>
      <c r="AH176">
        <f t="shared" si="26"/>
        <v>0</v>
      </c>
      <c r="AL176">
        <f t="shared" si="27"/>
        <v>0</v>
      </c>
      <c r="AM176" s="40">
        <f t="shared" si="28"/>
        <v>0</v>
      </c>
      <c r="AN176" s="32">
        <f t="shared" si="29"/>
        <v>0</v>
      </c>
    </row>
    <row r="177" spans="1:40" ht="12.75">
      <c r="A177" t="s">
        <v>183</v>
      </c>
      <c r="B177" t="s">
        <v>125</v>
      </c>
      <c r="C177">
        <v>880006</v>
      </c>
      <c r="D177">
        <v>3</v>
      </c>
      <c r="F177">
        <v>24</v>
      </c>
      <c r="H177">
        <v>24</v>
      </c>
      <c r="I177">
        <v>0.271</v>
      </c>
      <c r="J177">
        <v>0.185</v>
      </c>
      <c r="S177" s="32">
        <v>1365.6</v>
      </c>
      <c r="T177" t="s">
        <v>15</v>
      </c>
      <c r="U177" t="s">
        <v>230</v>
      </c>
      <c r="V177" t="s">
        <v>469</v>
      </c>
      <c r="W177" t="s">
        <v>124</v>
      </c>
      <c r="X177" t="s">
        <v>232</v>
      </c>
      <c r="Y177" t="s">
        <v>287</v>
      </c>
      <c r="Z177" s="53" t="str">
        <f>INDEX('[10]PA'!$X$3:$X397,MATCH(AG177,'[10]PA'!$AE$3:$AE$222,0),1)</f>
        <v>LFB</v>
      </c>
      <c r="AA177" t="s">
        <v>241</v>
      </c>
      <c r="AD177">
        <v>335</v>
      </c>
      <c r="AF177" t="str">
        <f t="shared" si="25"/>
        <v>8800063</v>
      </c>
      <c r="AG177" t="str">
        <f>'[14]PA0604-GDMReport'!W194</f>
        <v>8800063</v>
      </c>
      <c r="AH177">
        <f t="shared" si="26"/>
        <v>0</v>
      </c>
      <c r="AL177">
        <f t="shared" si="27"/>
        <v>0</v>
      </c>
      <c r="AM177" s="40">
        <f t="shared" si="28"/>
        <v>0.185</v>
      </c>
      <c r="AN177" s="32">
        <f t="shared" si="29"/>
        <v>1365.6</v>
      </c>
    </row>
    <row r="178" spans="1:40" ht="12.75">
      <c r="A178" t="s">
        <v>183</v>
      </c>
      <c r="B178" t="s">
        <v>125</v>
      </c>
      <c r="C178">
        <v>880006</v>
      </c>
      <c r="D178">
        <v>4</v>
      </c>
      <c r="F178">
        <v>24</v>
      </c>
      <c r="H178">
        <v>24</v>
      </c>
      <c r="I178">
        <v>0.25</v>
      </c>
      <c r="J178">
        <v>0.17</v>
      </c>
      <c r="S178" s="32">
        <v>1365.6</v>
      </c>
      <c r="T178" t="s">
        <v>15</v>
      </c>
      <c r="U178" t="s">
        <v>230</v>
      </c>
      <c r="V178" t="s">
        <v>469</v>
      </c>
      <c r="W178" t="s">
        <v>124</v>
      </c>
      <c r="X178" t="s">
        <v>232</v>
      </c>
      <c r="Y178" t="s">
        <v>287</v>
      </c>
      <c r="Z178" s="53" t="str">
        <f>INDEX('[10]PA'!$X$3:$X398,MATCH(AG178,'[10]PA'!$AE$3:$AE$222,0),1)</f>
        <v>NCB</v>
      </c>
      <c r="AA178" t="s">
        <v>241</v>
      </c>
      <c r="AD178">
        <v>335</v>
      </c>
      <c r="AF178" t="str">
        <f t="shared" si="25"/>
        <v>8800064</v>
      </c>
      <c r="AG178" t="str">
        <f>'[14]PA0604-GDMReport'!W195</f>
        <v>8800064</v>
      </c>
      <c r="AH178">
        <f t="shared" si="26"/>
        <v>0</v>
      </c>
      <c r="AL178">
        <f t="shared" si="27"/>
        <v>0</v>
      </c>
      <c r="AM178" s="40">
        <f t="shared" si="28"/>
        <v>0.17</v>
      </c>
      <c r="AN178" s="32">
        <f t="shared" si="29"/>
        <v>1365.6</v>
      </c>
    </row>
    <row r="179" spans="1:40" ht="12.75">
      <c r="A179" t="s">
        <v>183</v>
      </c>
      <c r="B179" t="s">
        <v>126</v>
      </c>
      <c r="C179">
        <v>50611</v>
      </c>
      <c r="D179">
        <v>31</v>
      </c>
      <c r="F179">
        <v>24</v>
      </c>
      <c r="G179">
        <v>812</v>
      </c>
      <c r="I179">
        <v>0.214</v>
      </c>
      <c r="J179">
        <v>1.242</v>
      </c>
      <c r="S179" s="32">
        <v>11635.7</v>
      </c>
      <c r="T179" t="s">
        <v>12</v>
      </c>
      <c r="U179" t="s">
        <v>245</v>
      </c>
      <c r="V179" t="s">
        <v>469</v>
      </c>
      <c r="W179" t="s">
        <v>127</v>
      </c>
      <c r="X179" t="s">
        <v>232</v>
      </c>
      <c r="Y179" t="s">
        <v>233</v>
      </c>
      <c r="Z179" s="53" t="str">
        <f>INDEX('[10]PA'!$X$3:$X399,MATCH(AG179,'[10]PA'!$AE$3:$AE$222,0),1)</f>
        <v>CB</v>
      </c>
      <c r="AA179" t="s">
        <v>356</v>
      </c>
      <c r="AB179" t="s">
        <v>258</v>
      </c>
      <c r="AD179">
        <v>423</v>
      </c>
      <c r="AF179" t="str">
        <f t="shared" si="25"/>
        <v>5061131</v>
      </c>
      <c r="AG179" t="str">
        <f>'[14]PA0604-GDMReport'!W201</f>
        <v>5061131</v>
      </c>
      <c r="AH179">
        <f t="shared" si="26"/>
        <v>0</v>
      </c>
      <c r="AI179">
        <v>790</v>
      </c>
      <c r="AJ179">
        <v>0.964</v>
      </c>
      <c r="AK179">
        <v>10879.3</v>
      </c>
      <c r="AL179">
        <f t="shared" si="27"/>
        <v>22</v>
      </c>
      <c r="AM179" s="40">
        <f t="shared" si="28"/>
        <v>0.278</v>
      </c>
      <c r="AN179" s="32">
        <f t="shared" si="29"/>
        <v>756.4000000000015</v>
      </c>
    </row>
    <row r="180" spans="1:40" ht="12.75">
      <c r="A180" t="s">
        <v>183</v>
      </c>
      <c r="B180" t="s">
        <v>507</v>
      </c>
      <c r="C180">
        <v>3132</v>
      </c>
      <c r="D180">
        <v>5</v>
      </c>
      <c r="F180">
        <v>0</v>
      </c>
      <c r="S180" s="32"/>
      <c r="T180" t="s">
        <v>507</v>
      </c>
      <c r="U180" t="s">
        <v>245</v>
      </c>
      <c r="V180" t="s">
        <v>469</v>
      </c>
      <c r="W180" t="s">
        <v>77</v>
      </c>
      <c r="X180" t="s">
        <v>232</v>
      </c>
      <c r="Y180" t="s">
        <v>240</v>
      </c>
      <c r="Z180" s="53" t="str">
        <f>INDEX('[10]PA'!$X$3:$X400,MATCH(AG180,'[10]PA'!$AE$3:$AE$222,0),1)</f>
        <v>CT</v>
      </c>
      <c r="AA180" t="s">
        <v>258</v>
      </c>
      <c r="AB180" t="s">
        <v>274</v>
      </c>
      <c r="AD180">
        <v>1248</v>
      </c>
      <c r="AF180" t="str">
        <f t="shared" si="25"/>
        <v>31325</v>
      </c>
      <c r="AG180" t="str">
        <f>'[14]PA0604-GDMReport'!W202</f>
        <v>31325</v>
      </c>
      <c r="AH180">
        <f t="shared" si="26"/>
        <v>0</v>
      </c>
      <c r="AL180">
        <f t="shared" si="27"/>
        <v>0</v>
      </c>
      <c r="AM180" s="40">
        <f t="shared" si="28"/>
        <v>0</v>
      </c>
      <c r="AN180" s="32">
        <f t="shared" si="29"/>
        <v>0</v>
      </c>
    </row>
    <row r="181" spans="1:40" ht="12.75">
      <c r="A181" t="s">
        <v>183</v>
      </c>
      <c r="B181" t="s">
        <v>128</v>
      </c>
      <c r="C181">
        <v>50879</v>
      </c>
      <c r="D181" t="s">
        <v>129</v>
      </c>
      <c r="F181">
        <v>24</v>
      </c>
      <c r="H181">
        <v>9789</v>
      </c>
      <c r="I181">
        <v>0.103</v>
      </c>
      <c r="J181">
        <v>0.665</v>
      </c>
      <c r="S181" s="32">
        <v>12934.5</v>
      </c>
      <c r="T181" t="s">
        <v>12</v>
      </c>
      <c r="U181" t="s">
        <v>230</v>
      </c>
      <c r="V181" t="s">
        <v>469</v>
      </c>
      <c r="W181" t="s">
        <v>130</v>
      </c>
      <c r="X181" t="s">
        <v>232</v>
      </c>
      <c r="Y181" t="s">
        <v>233</v>
      </c>
      <c r="Z181" s="53" t="str">
        <f>INDEX('[10]PA'!$X$3:$X401,MATCH(AG181,'[10]PA'!$AE$3:$AE$222,0),1)</f>
        <v>CB</v>
      </c>
      <c r="AA181" t="s">
        <v>356</v>
      </c>
      <c r="AB181" t="s">
        <v>258</v>
      </c>
      <c r="AC181" t="s">
        <v>234</v>
      </c>
      <c r="AD181">
        <v>547</v>
      </c>
      <c r="AF181" t="str">
        <f t="shared" si="25"/>
        <v>50879GEN1</v>
      </c>
      <c r="AG181" t="str">
        <f>'[14]PA0604-GDMReport'!W203</f>
        <v>50879GEN1</v>
      </c>
      <c r="AH181">
        <f t="shared" si="26"/>
        <v>0</v>
      </c>
      <c r="AJ181">
        <v>0.663</v>
      </c>
      <c r="AK181">
        <v>13313.2</v>
      </c>
      <c r="AL181">
        <f t="shared" si="27"/>
        <v>0</v>
      </c>
      <c r="AM181" s="40">
        <f t="shared" si="28"/>
        <v>0.0020000000000000018</v>
      </c>
      <c r="AN181" s="32">
        <f t="shared" si="29"/>
        <v>-378.7000000000007</v>
      </c>
    </row>
    <row r="182" spans="1:40" ht="12.75">
      <c r="A182" t="s">
        <v>183</v>
      </c>
      <c r="B182" t="s">
        <v>131</v>
      </c>
      <c r="C182">
        <v>10870</v>
      </c>
      <c r="D182" t="s">
        <v>132</v>
      </c>
      <c r="F182">
        <v>12.25</v>
      </c>
      <c r="G182">
        <v>327</v>
      </c>
      <c r="I182">
        <v>0.086</v>
      </c>
      <c r="J182">
        <v>0.152</v>
      </c>
      <c r="S182" s="32">
        <v>3554.05</v>
      </c>
      <c r="T182" t="s">
        <v>1182</v>
      </c>
      <c r="U182" t="s">
        <v>230</v>
      </c>
      <c r="V182" t="s">
        <v>483</v>
      </c>
      <c r="W182" t="s">
        <v>133</v>
      </c>
      <c r="X182" t="s">
        <v>232</v>
      </c>
      <c r="Y182" t="s">
        <v>240</v>
      </c>
      <c r="Z182" s="53" t="str">
        <f>INDEX('[10]PA'!$X$3:$X402,MATCH(AG182,'[10]PA'!$AE$3:$AE$222,0),1)</f>
        <v>CT</v>
      </c>
      <c r="AA182" t="s">
        <v>274</v>
      </c>
      <c r="AB182" t="s">
        <v>258</v>
      </c>
      <c r="AC182" t="s">
        <v>272</v>
      </c>
      <c r="AD182">
        <v>355</v>
      </c>
      <c r="AF182" t="str">
        <f t="shared" si="25"/>
        <v>10870TURB2</v>
      </c>
      <c r="AG182" t="str">
        <f>'[14]PA0604-GDMReport'!W206</f>
        <v>10870TURB2</v>
      </c>
      <c r="AH182">
        <f t="shared" si="26"/>
        <v>0</v>
      </c>
      <c r="AL182">
        <f t="shared" si="27"/>
        <v>327</v>
      </c>
      <c r="AM182" s="40">
        <f t="shared" si="28"/>
        <v>0.152</v>
      </c>
      <c r="AN182" s="32">
        <f t="shared" si="29"/>
        <v>3554.05</v>
      </c>
    </row>
    <row r="183" spans="1:40" ht="12.75">
      <c r="A183" t="s">
        <v>183</v>
      </c>
      <c r="B183" t="s">
        <v>131</v>
      </c>
      <c r="C183">
        <v>10870</v>
      </c>
      <c r="D183" t="s">
        <v>134</v>
      </c>
      <c r="F183">
        <v>12.25</v>
      </c>
      <c r="G183">
        <v>350</v>
      </c>
      <c r="I183">
        <v>0.085</v>
      </c>
      <c r="J183">
        <v>0.165</v>
      </c>
      <c r="S183" s="32">
        <v>3963.65</v>
      </c>
      <c r="T183" t="s">
        <v>1182</v>
      </c>
      <c r="U183" t="s">
        <v>230</v>
      </c>
      <c r="V183" t="s">
        <v>483</v>
      </c>
      <c r="W183" t="s">
        <v>133</v>
      </c>
      <c r="X183" t="s">
        <v>232</v>
      </c>
      <c r="Y183" t="s">
        <v>240</v>
      </c>
      <c r="Z183" s="53" t="str">
        <f>INDEX('[10]PA'!$X$3:$X403,MATCH(AG183,'[10]PA'!$AE$3:$AE$222,0),1)</f>
        <v>CT</v>
      </c>
      <c r="AA183" t="s">
        <v>274</v>
      </c>
      <c r="AB183" t="s">
        <v>258</v>
      </c>
      <c r="AC183" t="s">
        <v>272</v>
      </c>
      <c r="AD183">
        <v>355</v>
      </c>
      <c r="AF183" t="str">
        <f t="shared" si="25"/>
        <v>10870TURB3</v>
      </c>
      <c r="AG183" t="str">
        <f>'[14]PA0604-GDMReport'!W207</f>
        <v>10870TURB3</v>
      </c>
      <c r="AH183">
        <f t="shared" si="26"/>
        <v>0</v>
      </c>
      <c r="AL183">
        <f t="shared" si="27"/>
        <v>350</v>
      </c>
      <c r="AM183" s="40">
        <f t="shared" si="28"/>
        <v>0.165</v>
      </c>
      <c r="AN183" s="32">
        <f t="shared" si="29"/>
        <v>3963.65</v>
      </c>
    </row>
    <row r="184" spans="1:40" ht="12.75">
      <c r="A184" t="s">
        <v>183</v>
      </c>
      <c r="B184" t="s">
        <v>131</v>
      </c>
      <c r="C184">
        <v>10870</v>
      </c>
      <c r="D184" t="s">
        <v>135</v>
      </c>
      <c r="F184">
        <v>12.25</v>
      </c>
      <c r="G184">
        <v>342</v>
      </c>
      <c r="I184">
        <v>0.094</v>
      </c>
      <c r="J184">
        <v>0.17</v>
      </c>
      <c r="S184" s="32">
        <v>3820.9</v>
      </c>
      <c r="T184" t="s">
        <v>1182</v>
      </c>
      <c r="U184" t="s">
        <v>230</v>
      </c>
      <c r="V184" t="s">
        <v>483</v>
      </c>
      <c r="W184" t="s">
        <v>133</v>
      </c>
      <c r="X184" t="s">
        <v>232</v>
      </c>
      <c r="Y184" t="s">
        <v>240</v>
      </c>
      <c r="Z184" s="53" t="s">
        <v>178</v>
      </c>
      <c r="AA184" t="s">
        <v>274</v>
      </c>
      <c r="AB184" t="s">
        <v>258</v>
      </c>
      <c r="AC184" t="s">
        <v>272</v>
      </c>
      <c r="AD184">
        <v>355</v>
      </c>
      <c r="AF184" t="str">
        <f t="shared" si="25"/>
        <v>10870TURB4</v>
      </c>
      <c r="AH184" t="b">
        <f t="shared" si="26"/>
        <v>0</v>
      </c>
      <c r="AL184">
        <f t="shared" si="27"/>
        <v>342</v>
      </c>
      <c r="AM184" s="40">
        <f t="shared" si="28"/>
        <v>0.17</v>
      </c>
      <c r="AN184" s="32">
        <f t="shared" si="29"/>
        <v>3820.9</v>
      </c>
    </row>
    <row r="185" spans="1:40" ht="12.75">
      <c r="A185" t="s">
        <v>183</v>
      </c>
      <c r="B185" t="s">
        <v>131</v>
      </c>
      <c r="C185">
        <v>10870</v>
      </c>
      <c r="D185" t="s">
        <v>136</v>
      </c>
      <c r="F185">
        <v>4.5</v>
      </c>
      <c r="G185" s="26">
        <v>187</v>
      </c>
      <c r="I185">
        <v>0.252</v>
      </c>
      <c r="J185" s="26">
        <v>0.36</v>
      </c>
      <c r="S185" s="34">
        <v>3040.1</v>
      </c>
      <c r="T185" t="s">
        <v>1182</v>
      </c>
      <c r="U185" t="s">
        <v>230</v>
      </c>
      <c r="V185" t="s">
        <v>483</v>
      </c>
      <c r="W185" t="s">
        <v>133</v>
      </c>
      <c r="X185" t="s">
        <v>232</v>
      </c>
      <c r="Y185" t="s">
        <v>240</v>
      </c>
      <c r="Z185" s="53" t="s">
        <v>178</v>
      </c>
      <c r="AA185" t="s">
        <v>274</v>
      </c>
      <c r="AC185" t="s">
        <v>272</v>
      </c>
      <c r="AD185">
        <v>860</v>
      </c>
      <c r="AF185" t="str">
        <f t="shared" si="25"/>
        <v>10870TURBIN</v>
      </c>
      <c r="AH185" t="b">
        <f t="shared" si="26"/>
        <v>0</v>
      </c>
      <c r="AL185">
        <f t="shared" si="27"/>
        <v>187</v>
      </c>
      <c r="AM185" s="40">
        <f t="shared" si="28"/>
        <v>0.36</v>
      </c>
      <c r="AN185" s="32">
        <f t="shared" si="29"/>
        <v>3040.1</v>
      </c>
    </row>
    <row r="186" spans="6:40" ht="12.75">
      <c r="F186">
        <f>SUM(F3:F185)</f>
        <v>2912.69</v>
      </c>
      <c r="G186" s="32">
        <f>SUM(G3:G185)</f>
        <v>510495</v>
      </c>
      <c r="I186" s="57">
        <f>J186*2000/G186</f>
        <v>1.581841154173889</v>
      </c>
      <c r="J186" s="16">
        <f>SUM(J3:J185)</f>
        <v>403.76099999999974</v>
      </c>
      <c r="S186" s="32">
        <f>SUM(S3:S185)</f>
        <v>5244143.219</v>
      </c>
      <c r="AI186" s="32">
        <f aca="true" t="shared" si="30" ref="AI186:AN186">SUM(AI3:AI185)</f>
        <v>276117</v>
      </c>
      <c r="AJ186" s="16">
        <f t="shared" si="30"/>
        <v>233.39899999999997</v>
      </c>
      <c r="AK186" s="32">
        <f t="shared" si="30"/>
        <v>2848872.218</v>
      </c>
      <c r="AL186" s="32">
        <f t="shared" si="30"/>
        <v>234378</v>
      </c>
      <c r="AM186" s="32">
        <f t="shared" si="30"/>
        <v>170.36199999999985</v>
      </c>
      <c r="AN186" s="32">
        <f t="shared" si="30"/>
        <v>2395271.0009999988</v>
      </c>
    </row>
    <row r="187" ht="12.75">
      <c r="I187" t="s">
        <v>461</v>
      </c>
    </row>
    <row r="195" ht="12.75">
      <c r="B195" s="55" t="s">
        <v>199</v>
      </c>
    </row>
    <row r="196" spans="1:40" ht="12.75">
      <c r="A196" t="s">
        <v>183</v>
      </c>
      <c r="B196" t="s">
        <v>1230</v>
      </c>
      <c r="C196">
        <v>8012</v>
      </c>
      <c r="D196">
        <v>12</v>
      </c>
      <c r="F196">
        <v>6</v>
      </c>
      <c r="G196">
        <v>225</v>
      </c>
      <c r="I196">
        <v>0.514</v>
      </c>
      <c r="J196">
        <v>0.775</v>
      </c>
      <c r="K196" s="56">
        <f aca="true" t="shared" si="31" ref="K196:K207">J196*0.6</f>
        <v>0.46499999999999997</v>
      </c>
      <c r="L196" s="57">
        <f aca="true" t="shared" si="32" ref="L196:L208">$J196-K196</f>
        <v>0.31000000000000005</v>
      </c>
      <c r="M196" s="58">
        <f aca="true" t="shared" si="33" ref="M196:M208">S196*0.074/2000</f>
        <v>0.1115217</v>
      </c>
      <c r="N196" s="57">
        <f aca="true" t="shared" si="34" ref="N196:N208">$J196-M196</f>
        <v>0.6634783</v>
      </c>
      <c r="S196" s="32">
        <v>3014.1</v>
      </c>
      <c r="T196" t="s">
        <v>1231</v>
      </c>
      <c r="U196" t="s">
        <v>245</v>
      </c>
      <c r="V196" t="s">
        <v>469</v>
      </c>
      <c r="W196" t="s">
        <v>1229</v>
      </c>
      <c r="X196" t="s">
        <v>232</v>
      </c>
      <c r="Y196" t="s">
        <v>240</v>
      </c>
      <c r="Z196" s="53" t="s">
        <v>178</v>
      </c>
      <c r="AA196" t="s">
        <v>258</v>
      </c>
      <c r="AD196">
        <v>838</v>
      </c>
      <c r="AF196" t="s">
        <v>137</v>
      </c>
      <c r="AG196" t="s">
        <v>137</v>
      </c>
      <c r="AH196">
        <v>0</v>
      </c>
      <c r="AL196">
        <v>225</v>
      </c>
      <c r="AM196" s="40">
        <v>0.775</v>
      </c>
      <c r="AN196" s="32">
        <v>3014.1</v>
      </c>
    </row>
    <row r="197" spans="1:40" ht="12.75">
      <c r="A197" t="s">
        <v>183</v>
      </c>
      <c r="B197" t="s">
        <v>1230</v>
      </c>
      <c r="C197">
        <v>8012</v>
      </c>
      <c r="D197">
        <v>21</v>
      </c>
      <c r="F197">
        <v>6</v>
      </c>
      <c r="G197">
        <v>94</v>
      </c>
      <c r="I197">
        <v>1.532</v>
      </c>
      <c r="J197">
        <v>1.358</v>
      </c>
      <c r="K197" s="56">
        <f t="shared" si="31"/>
        <v>0.8148000000000001</v>
      </c>
      <c r="L197" s="57">
        <f t="shared" si="32"/>
        <v>0.5432</v>
      </c>
      <c r="M197" s="58">
        <f t="shared" si="33"/>
        <v>0.06560469999999999</v>
      </c>
      <c r="N197" s="57">
        <f t="shared" si="34"/>
        <v>1.2923953000000001</v>
      </c>
      <c r="S197" s="32">
        <v>1773.1</v>
      </c>
      <c r="T197" t="s">
        <v>1231</v>
      </c>
      <c r="U197" t="s">
        <v>245</v>
      </c>
      <c r="V197" t="s">
        <v>469</v>
      </c>
      <c r="W197" t="s">
        <v>1229</v>
      </c>
      <c r="X197" t="s">
        <v>232</v>
      </c>
      <c r="Y197" t="s">
        <v>240</v>
      </c>
      <c r="Z197" s="53" t="s">
        <v>178</v>
      </c>
      <c r="AA197" t="s">
        <v>258</v>
      </c>
      <c r="AD197">
        <v>657</v>
      </c>
      <c r="AF197" t="s">
        <v>138</v>
      </c>
      <c r="AG197" t="s">
        <v>138</v>
      </c>
      <c r="AH197">
        <v>0</v>
      </c>
      <c r="AL197">
        <v>94</v>
      </c>
      <c r="AM197" s="40">
        <v>1.358</v>
      </c>
      <c r="AN197" s="32">
        <v>1773.1</v>
      </c>
    </row>
    <row r="198" spans="1:40" ht="12.75">
      <c r="A198" t="s">
        <v>183</v>
      </c>
      <c r="B198" t="s">
        <v>1230</v>
      </c>
      <c r="C198">
        <v>8012</v>
      </c>
      <c r="D198">
        <v>22</v>
      </c>
      <c r="F198">
        <v>6</v>
      </c>
      <c r="G198">
        <v>222</v>
      </c>
      <c r="I198">
        <v>0.57</v>
      </c>
      <c r="J198">
        <v>0.873</v>
      </c>
      <c r="K198" s="56">
        <f t="shared" si="31"/>
        <v>0.5237999999999999</v>
      </c>
      <c r="L198" s="57">
        <f t="shared" si="32"/>
        <v>0.34920000000000007</v>
      </c>
      <c r="M198" s="58">
        <f t="shared" si="33"/>
        <v>0.11332729999999999</v>
      </c>
      <c r="N198" s="57">
        <f t="shared" si="34"/>
        <v>0.7596727</v>
      </c>
      <c r="S198" s="32">
        <v>3062.9</v>
      </c>
      <c r="T198" t="s">
        <v>1231</v>
      </c>
      <c r="U198" t="s">
        <v>245</v>
      </c>
      <c r="V198" t="s">
        <v>469</v>
      </c>
      <c r="W198" t="s">
        <v>1229</v>
      </c>
      <c r="X198" t="s">
        <v>232</v>
      </c>
      <c r="Y198" t="s">
        <v>240</v>
      </c>
      <c r="Z198" s="53" t="s">
        <v>178</v>
      </c>
      <c r="AA198" t="s">
        <v>258</v>
      </c>
      <c r="AD198">
        <v>838</v>
      </c>
      <c r="AF198" t="s">
        <v>139</v>
      </c>
      <c r="AG198" t="s">
        <v>139</v>
      </c>
      <c r="AH198">
        <v>0</v>
      </c>
      <c r="AL198">
        <v>222</v>
      </c>
      <c r="AM198" s="40">
        <v>0.873</v>
      </c>
      <c r="AN198" s="32">
        <v>3062.9</v>
      </c>
    </row>
    <row r="199" spans="1:40" ht="12.75">
      <c r="A199" t="s">
        <v>183</v>
      </c>
      <c r="B199" t="s">
        <v>1230</v>
      </c>
      <c r="C199">
        <v>8012</v>
      </c>
      <c r="D199">
        <v>31</v>
      </c>
      <c r="F199">
        <v>6</v>
      </c>
      <c r="G199">
        <v>222</v>
      </c>
      <c r="I199">
        <v>0.602</v>
      </c>
      <c r="J199">
        <v>0.915</v>
      </c>
      <c r="K199" s="56">
        <f t="shared" si="31"/>
        <v>0.549</v>
      </c>
      <c r="L199" s="57">
        <f t="shared" si="32"/>
        <v>0.366</v>
      </c>
      <c r="M199" s="58">
        <f t="shared" si="33"/>
        <v>0.11248369999999998</v>
      </c>
      <c r="N199" s="57">
        <f t="shared" si="34"/>
        <v>0.8025163000000001</v>
      </c>
      <c r="S199" s="32">
        <v>3040.1</v>
      </c>
      <c r="T199" t="s">
        <v>1231</v>
      </c>
      <c r="U199" t="s">
        <v>245</v>
      </c>
      <c r="V199" t="s">
        <v>469</v>
      </c>
      <c r="W199" t="s">
        <v>1229</v>
      </c>
      <c r="X199" t="s">
        <v>232</v>
      </c>
      <c r="Y199" t="s">
        <v>240</v>
      </c>
      <c r="Z199" s="53" t="s">
        <v>178</v>
      </c>
      <c r="AA199" t="s">
        <v>258</v>
      </c>
      <c r="AD199">
        <v>838</v>
      </c>
      <c r="AF199" t="s">
        <v>140</v>
      </c>
      <c r="AG199" t="s">
        <v>140</v>
      </c>
      <c r="AH199">
        <v>0</v>
      </c>
      <c r="AL199">
        <v>222</v>
      </c>
      <c r="AM199" s="40">
        <v>0.915</v>
      </c>
      <c r="AN199" s="32">
        <v>3040.1</v>
      </c>
    </row>
    <row r="200" spans="1:40" ht="12.75">
      <c r="A200" t="s">
        <v>183</v>
      </c>
      <c r="B200" t="s">
        <v>1230</v>
      </c>
      <c r="C200">
        <v>8012</v>
      </c>
      <c r="D200">
        <v>41</v>
      </c>
      <c r="F200">
        <v>6</v>
      </c>
      <c r="G200">
        <v>214</v>
      </c>
      <c r="I200">
        <v>0.59</v>
      </c>
      <c r="J200">
        <v>0.873</v>
      </c>
      <c r="K200" s="56">
        <f t="shared" si="31"/>
        <v>0.5237999999999999</v>
      </c>
      <c r="L200" s="57">
        <f t="shared" si="32"/>
        <v>0.34920000000000007</v>
      </c>
      <c r="M200" s="58">
        <f t="shared" si="33"/>
        <v>0.1094682</v>
      </c>
      <c r="N200" s="57">
        <f t="shared" si="34"/>
        <v>0.7635318</v>
      </c>
      <c r="S200" s="32">
        <v>2958.6</v>
      </c>
      <c r="T200" t="s">
        <v>1231</v>
      </c>
      <c r="U200" t="s">
        <v>245</v>
      </c>
      <c r="V200" t="s">
        <v>469</v>
      </c>
      <c r="W200" t="s">
        <v>1229</v>
      </c>
      <c r="X200" t="s">
        <v>232</v>
      </c>
      <c r="Y200" t="s">
        <v>240</v>
      </c>
      <c r="Z200" s="53" t="s">
        <v>178</v>
      </c>
      <c r="AA200" t="s">
        <v>258</v>
      </c>
      <c r="AD200">
        <v>838</v>
      </c>
      <c r="AF200" t="s">
        <v>141</v>
      </c>
      <c r="AG200" t="s">
        <v>141</v>
      </c>
      <c r="AH200">
        <v>0</v>
      </c>
      <c r="AL200">
        <v>214</v>
      </c>
      <c r="AM200" s="40">
        <v>0.873</v>
      </c>
      <c r="AN200" s="32">
        <v>2958.6</v>
      </c>
    </row>
    <row r="201" spans="1:40" ht="12.75">
      <c r="A201" t="s">
        <v>183</v>
      </c>
      <c r="B201" t="s">
        <v>1230</v>
      </c>
      <c r="C201">
        <v>8012</v>
      </c>
      <c r="D201">
        <v>42</v>
      </c>
      <c r="F201">
        <v>6</v>
      </c>
      <c r="G201">
        <v>221</v>
      </c>
      <c r="I201">
        <v>0.602</v>
      </c>
      <c r="J201">
        <v>0.913</v>
      </c>
      <c r="K201" s="56">
        <f t="shared" si="31"/>
        <v>0.5478</v>
      </c>
      <c r="L201" s="57">
        <f t="shared" si="32"/>
        <v>0.3652000000000001</v>
      </c>
      <c r="M201" s="58">
        <f t="shared" si="33"/>
        <v>0.11218769999999999</v>
      </c>
      <c r="N201" s="57">
        <f t="shared" si="34"/>
        <v>0.8008123</v>
      </c>
      <c r="S201" s="32">
        <v>3032.1</v>
      </c>
      <c r="T201" t="s">
        <v>1231</v>
      </c>
      <c r="U201" t="s">
        <v>245</v>
      </c>
      <c r="V201" t="s">
        <v>469</v>
      </c>
      <c r="W201" t="s">
        <v>1229</v>
      </c>
      <c r="X201" t="s">
        <v>232</v>
      </c>
      <c r="Y201" t="s">
        <v>240</v>
      </c>
      <c r="Z201" s="53" t="s">
        <v>178</v>
      </c>
      <c r="AA201" t="s">
        <v>258</v>
      </c>
      <c r="AD201">
        <v>838</v>
      </c>
      <c r="AF201" t="s">
        <v>142</v>
      </c>
      <c r="AG201" t="s">
        <v>142</v>
      </c>
      <c r="AH201">
        <v>0</v>
      </c>
      <c r="AL201">
        <v>221</v>
      </c>
      <c r="AM201" s="40">
        <v>0.913</v>
      </c>
      <c r="AN201" s="32">
        <v>3032.1</v>
      </c>
    </row>
    <row r="202" spans="1:40" ht="12.75">
      <c r="A202" t="s">
        <v>183</v>
      </c>
      <c r="B202" t="s">
        <v>76</v>
      </c>
      <c r="C202">
        <v>3111</v>
      </c>
      <c r="D202">
        <v>31</v>
      </c>
      <c r="F202">
        <v>13</v>
      </c>
      <c r="G202">
        <v>230</v>
      </c>
      <c r="I202">
        <v>0.654</v>
      </c>
      <c r="J202">
        <v>1.18</v>
      </c>
      <c r="K202" s="56">
        <f t="shared" si="31"/>
        <v>0.708</v>
      </c>
      <c r="L202" s="57">
        <f t="shared" si="32"/>
        <v>0.472</v>
      </c>
      <c r="M202" s="58">
        <f t="shared" si="33"/>
        <v>0.1334627</v>
      </c>
      <c r="N202" s="57">
        <f t="shared" si="34"/>
        <v>1.0465373</v>
      </c>
      <c r="S202" s="32">
        <v>3607.1</v>
      </c>
      <c r="T202" t="s">
        <v>499</v>
      </c>
      <c r="U202" t="s">
        <v>245</v>
      </c>
      <c r="V202" t="s">
        <v>469</v>
      </c>
      <c r="W202" t="s">
        <v>77</v>
      </c>
      <c r="X202" t="s">
        <v>232</v>
      </c>
      <c r="Y202" t="s">
        <v>240</v>
      </c>
      <c r="Z202" s="53" t="s">
        <v>178</v>
      </c>
      <c r="AA202" t="s">
        <v>258</v>
      </c>
      <c r="AB202" t="s">
        <v>274</v>
      </c>
      <c r="AD202">
        <v>326</v>
      </c>
      <c r="AF202" t="s">
        <v>143</v>
      </c>
      <c r="AG202" t="s">
        <v>143</v>
      </c>
      <c r="AH202">
        <v>0</v>
      </c>
      <c r="AL202">
        <v>230</v>
      </c>
      <c r="AM202" s="40">
        <v>1.18</v>
      </c>
      <c r="AN202" s="32">
        <v>3607.1</v>
      </c>
    </row>
    <row r="203" spans="1:40" ht="12.75">
      <c r="A203" t="s">
        <v>183</v>
      </c>
      <c r="B203" t="s">
        <v>76</v>
      </c>
      <c r="C203">
        <v>3111</v>
      </c>
      <c r="D203">
        <v>32</v>
      </c>
      <c r="F203">
        <v>13</v>
      </c>
      <c r="G203">
        <v>229</v>
      </c>
      <c r="I203">
        <v>0.654</v>
      </c>
      <c r="J203">
        <v>1.135</v>
      </c>
      <c r="K203" s="56">
        <f t="shared" si="31"/>
        <v>0.6809999999999999</v>
      </c>
      <c r="L203" s="57">
        <f t="shared" si="32"/>
        <v>0.45400000000000007</v>
      </c>
      <c r="M203" s="58">
        <f t="shared" si="33"/>
        <v>0.1283789</v>
      </c>
      <c r="N203" s="57">
        <f t="shared" si="34"/>
        <v>1.0066211</v>
      </c>
      <c r="S203" s="32">
        <v>3469.7</v>
      </c>
      <c r="T203" t="s">
        <v>499</v>
      </c>
      <c r="U203" t="s">
        <v>245</v>
      </c>
      <c r="V203" t="s">
        <v>469</v>
      </c>
      <c r="W203" t="s">
        <v>77</v>
      </c>
      <c r="X203" t="s">
        <v>232</v>
      </c>
      <c r="Y203" t="s">
        <v>240</v>
      </c>
      <c r="Z203" s="53" t="s">
        <v>178</v>
      </c>
      <c r="AA203" t="s">
        <v>258</v>
      </c>
      <c r="AB203" t="s">
        <v>274</v>
      </c>
      <c r="AD203">
        <v>326</v>
      </c>
      <c r="AF203" t="s">
        <v>144</v>
      </c>
      <c r="AG203" t="s">
        <v>144</v>
      </c>
      <c r="AH203">
        <v>0</v>
      </c>
      <c r="AL203">
        <v>229</v>
      </c>
      <c r="AM203" s="40">
        <v>1.135</v>
      </c>
      <c r="AN203" s="32">
        <v>3469.7</v>
      </c>
    </row>
    <row r="204" spans="1:40" ht="12.75">
      <c r="A204" t="s">
        <v>183</v>
      </c>
      <c r="B204" t="s">
        <v>702</v>
      </c>
      <c r="C204">
        <v>3168</v>
      </c>
      <c r="D204">
        <v>91</v>
      </c>
      <c r="F204">
        <v>6</v>
      </c>
      <c r="G204">
        <v>211</v>
      </c>
      <c r="I204">
        <v>0.7</v>
      </c>
      <c r="J204">
        <v>1.014</v>
      </c>
      <c r="K204" s="56">
        <f t="shared" si="31"/>
        <v>0.6083999999999999</v>
      </c>
      <c r="L204" s="57">
        <f t="shared" si="32"/>
        <v>0.40560000000000007</v>
      </c>
      <c r="M204" s="58">
        <f t="shared" si="33"/>
        <v>0.10721119999999999</v>
      </c>
      <c r="N204" s="57">
        <f t="shared" si="34"/>
        <v>0.9067888000000001</v>
      </c>
      <c r="S204" s="32">
        <v>2897.6</v>
      </c>
      <c r="T204" t="s">
        <v>15</v>
      </c>
      <c r="U204" t="s">
        <v>245</v>
      </c>
      <c r="V204" t="s">
        <v>469</v>
      </c>
      <c r="W204" t="s">
        <v>1229</v>
      </c>
      <c r="X204" t="s">
        <v>232</v>
      </c>
      <c r="Y204" t="s">
        <v>240</v>
      </c>
      <c r="Z204" s="53" t="s">
        <v>178</v>
      </c>
      <c r="AA204" t="s">
        <v>258</v>
      </c>
      <c r="AD204">
        <v>838</v>
      </c>
      <c r="AF204" t="s">
        <v>145</v>
      </c>
      <c r="AG204" t="s">
        <v>145</v>
      </c>
      <c r="AH204">
        <v>0</v>
      </c>
      <c r="AL204">
        <v>211</v>
      </c>
      <c r="AM204" s="40">
        <v>1.014</v>
      </c>
      <c r="AN204" s="32">
        <v>2897.6</v>
      </c>
    </row>
    <row r="205" spans="1:40" ht="12.75">
      <c r="A205" t="s">
        <v>183</v>
      </c>
      <c r="B205" t="s">
        <v>702</v>
      </c>
      <c r="C205">
        <v>3168</v>
      </c>
      <c r="D205">
        <v>92</v>
      </c>
      <c r="F205">
        <v>6</v>
      </c>
      <c r="G205">
        <v>225</v>
      </c>
      <c r="I205">
        <v>0.7</v>
      </c>
      <c r="J205">
        <v>1.049</v>
      </c>
      <c r="K205" s="56">
        <f t="shared" si="31"/>
        <v>0.6294</v>
      </c>
      <c r="L205" s="57">
        <f t="shared" si="32"/>
        <v>0.4196</v>
      </c>
      <c r="M205" s="58">
        <f t="shared" si="33"/>
        <v>0.1109371</v>
      </c>
      <c r="N205" s="57">
        <f t="shared" si="34"/>
        <v>0.9380628999999999</v>
      </c>
      <c r="S205" s="32">
        <v>2998.3</v>
      </c>
      <c r="T205" t="s">
        <v>15</v>
      </c>
      <c r="U205" t="s">
        <v>245</v>
      </c>
      <c r="V205" t="s">
        <v>469</v>
      </c>
      <c r="W205" t="s">
        <v>1229</v>
      </c>
      <c r="X205" t="s">
        <v>232</v>
      </c>
      <c r="Y205" t="s">
        <v>240</v>
      </c>
      <c r="Z205" s="53" t="s">
        <v>178</v>
      </c>
      <c r="AA205" t="s">
        <v>258</v>
      </c>
      <c r="AD205">
        <v>838</v>
      </c>
      <c r="AF205" t="s">
        <v>146</v>
      </c>
      <c r="AG205" t="s">
        <v>146</v>
      </c>
      <c r="AH205">
        <v>0</v>
      </c>
      <c r="AL205">
        <v>225</v>
      </c>
      <c r="AM205" s="40">
        <v>1.049</v>
      </c>
      <c r="AN205" s="32">
        <v>2998.3</v>
      </c>
    </row>
    <row r="206" spans="1:40" ht="12.75">
      <c r="A206" t="s">
        <v>183</v>
      </c>
      <c r="B206" t="s">
        <v>122</v>
      </c>
      <c r="C206">
        <v>3116</v>
      </c>
      <c r="D206">
        <v>31</v>
      </c>
      <c r="F206">
        <v>13</v>
      </c>
      <c r="G206">
        <v>236</v>
      </c>
      <c r="I206">
        <v>0.654</v>
      </c>
      <c r="J206">
        <v>1.14</v>
      </c>
      <c r="K206" s="56">
        <f t="shared" si="31"/>
        <v>0.6839999999999999</v>
      </c>
      <c r="L206" s="57">
        <f t="shared" si="32"/>
        <v>0.45599999999999996</v>
      </c>
      <c r="M206" s="58">
        <f t="shared" si="33"/>
        <v>0.1289598</v>
      </c>
      <c r="N206" s="57">
        <f t="shared" si="34"/>
        <v>1.0110401999999998</v>
      </c>
      <c r="S206" s="32">
        <v>3485.4</v>
      </c>
      <c r="T206" t="s">
        <v>1205</v>
      </c>
      <c r="U206" t="s">
        <v>245</v>
      </c>
      <c r="V206" t="s">
        <v>469</v>
      </c>
      <c r="W206" t="s">
        <v>77</v>
      </c>
      <c r="X206" t="s">
        <v>232</v>
      </c>
      <c r="Y206" t="s">
        <v>240</v>
      </c>
      <c r="Z206" s="53" t="s">
        <v>178</v>
      </c>
      <c r="AA206" t="s">
        <v>258</v>
      </c>
      <c r="AD206">
        <v>305</v>
      </c>
      <c r="AF206" t="s">
        <v>147</v>
      </c>
      <c r="AG206" t="s">
        <v>147</v>
      </c>
      <c r="AH206">
        <v>0</v>
      </c>
      <c r="AL206">
        <v>236</v>
      </c>
      <c r="AM206" s="40">
        <v>1.14</v>
      </c>
      <c r="AN206" s="32">
        <v>3485.4</v>
      </c>
    </row>
    <row r="207" spans="1:40" ht="12.75">
      <c r="A207" t="s">
        <v>183</v>
      </c>
      <c r="B207" t="s">
        <v>122</v>
      </c>
      <c r="C207">
        <v>3116</v>
      </c>
      <c r="D207">
        <v>32</v>
      </c>
      <c r="F207">
        <v>13</v>
      </c>
      <c r="G207">
        <v>213</v>
      </c>
      <c r="I207">
        <v>0.654</v>
      </c>
      <c r="J207">
        <v>1.073</v>
      </c>
      <c r="K207" s="56">
        <f t="shared" si="31"/>
        <v>0.6437999999999999</v>
      </c>
      <c r="L207" s="57">
        <f t="shared" si="32"/>
        <v>0.4292</v>
      </c>
      <c r="M207" s="58">
        <f t="shared" si="33"/>
        <v>0.12136739999999999</v>
      </c>
      <c r="N207" s="57">
        <f t="shared" si="34"/>
        <v>0.9516325999999999</v>
      </c>
      <c r="S207" s="32">
        <v>3280.2</v>
      </c>
      <c r="T207" t="s">
        <v>1205</v>
      </c>
      <c r="U207" t="s">
        <v>245</v>
      </c>
      <c r="V207" t="s">
        <v>469</v>
      </c>
      <c r="W207" t="s">
        <v>77</v>
      </c>
      <c r="X207" t="s">
        <v>232</v>
      </c>
      <c r="Y207" t="s">
        <v>240</v>
      </c>
      <c r="Z207" s="53" t="s">
        <v>178</v>
      </c>
      <c r="AA207" t="s">
        <v>258</v>
      </c>
      <c r="AD207">
        <v>305</v>
      </c>
      <c r="AF207" t="s">
        <v>148</v>
      </c>
      <c r="AG207" t="s">
        <v>148</v>
      </c>
      <c r="AH207">
        <v>0</v>
      </c>
      <c r="AL207">
        <v>213</v>
      </c>
      <c r="AM207" s="40">
        <v>1.073</v>
      </c>
      <c r="AN207" s="32">
        <v>3280.2</v>
      </c>
    </row>
    <row r="208" spans="1:40" ht="12.75">
      <c r="A208" t="s">
        <v>183</v>
      </c>
      <c r="B208" t="s">
        <v>131</v>
      </c>
      <c r="C208">
        <v>10870</v>
      </c>
      <c r="D208" t="s">
        <v>136</v>
      </c>
      <c r="F208">
        <v>4.5</v>
      </c>
      <c r="G208" s="26">
        <v>187</v>
      </c>
      <c r="I208">
        <v>0.252</v>
      </c>
      <c r="J208" s="26">
        <v>0.36</v>
      </c>
      <c r="K208" s="26">
        <v>0.36</v>
      </c>
      <c r="L208" s="64">
        <f t="shared" si="32"/>
        <v>0</v>
      </c>
      <c r="M208" s="65">
        <f t="shared" si="33"/>
        <v>0.11248369999999998</v>
      </c>
      <c r="N208" s="64">
        <f t="shared" si="34"/>
        <v>0.24751630000000002</v>
      </c>
      <c r="S208" s="34">
        <v>3040.1</v>
      </c>
      <c r="T208" t="s">
        <v>1182</v>
      </c>
      <c r="U208" t="s">
        <v>230</v>
      </c>
      <c r="V208" t="s">
        <v>483</v>
      </c>
      <c r="W208" t="s">
        <v>133</v>
      </c>
      <c r="X208" t="s">
        <v>232</v>
      </c>
      <c r="Y208" t="s">
        <v>240</v>
      </c>
      <c r="Z208" s="53" t="s">
        <v>178</v>
      </c>
      <c r="AA208" t="s">
        <v>274</v>
      </c>
      <c r="AC208" t="s">
        <v>272</v>
      </c>
      <c r="AD208">
        <v>860</v>
      </c>
      <c r="AF208" t="s">
        <v>149</v>
      </c>
      <c r="AG208" t="s">
        <v>149</v>
      </c>
      <c r="AH208">
        <v>0</v>
      </c>
      <c r="AL208">
        <f>G208-AI208</f>
        <v>187</v>
      </c>
      <c r="AM208" s="40">
        <f>J208-AJ208</f>
        <v>0.36</v>
      </c>
      <c r="AN208" s="40">
        <f>K208-AK208</f>
        <v>0.36</v>
      </c>
    </row>
    <row r="209" spans="7:19" ht="12.75">
      <c r="G209" s="32">
        <f>SUM(G196:G208)</f>
        <v>2729</v>
      </c>
      <c r="J209" s="16">
        <f>SUM(J196:J208)</f>
        <v>12.658</v>
      </c>
      <c r="K209" s="16">
        <f>SUM(K196:K208)</f>
        <v>7.7388</v>
      </c>
      <c r="L209" s="16">
        <f>SUM(L196:L208)</f>
        <v>4.9192</v>
      </c>
      <c r="M209" s="89">
        <f>SUM(M196:M208)</f>
        <v>1.4673941</v>
      </c>
      <c r="N209" s="16">
        <f>SUM(N196:N208)</f>
        <v>11.190605900000001</v>
      </c>
      <c r="O209" s="25"/>
      <c r="S209" s="32">
        <f>SUM(S196:S208)</f>
        <v>39659.299999999996</v>
      </c>
    </row>
    <row r="210" spans="12:14" ht="12.75">
      <c r="L210" s="35">
        <f>L209/$J209</f>
        <v>0.38862379522831414</v>
      </c>
      <c r="N210" s="35">
        <f>N209/$J209</f>
        <v>0.8840737794280299</v>
      </c>
    </row>
    <row r="212" spans="10:19" ht="12.75">
      <c r="J212" s="89"/>
      <c r="K212" s="88"/>
      <c r="L212" s="88"/>
      <c r="M212" s="88"/>
      <c r="N212" s="89"/>
      <c r="S212" s="32"/>
    </row>
    <row r="213" spans="12:19" ht="12.75">
      <c r="L213" s="90"/>
      <c r="N213" s="18"/>
      <c r="S213" s="32"/>
    </row>
    <row r="214" spans="12:19" ht="12.75">
      <c r="L214" s="90"/>
      <c r="N214" s="18"/>
      <c r="S214" s="18"/>
    </row>
    <row r="215" ht="12.75">
      <c r="B215" s="55" t="s">
        <v>200</v>
      </c>
    </row>
    <row r="216" spans="1:30" ht="12.75">
      <c r="A216" t="s">
        <v>183</v>
      </c>
      <c r="B216" t="s">
        <v>1192</v>
      </c>
      <c r="C216">
        <v>3178</v>
      </c>
      <c r="D216">
        <v>1</v>
      </c>
      <c r="F216">
        <v>24</v>
      </c>
      <c r="G216">
        <v>3483</v>
      </c>
      <c r="I216">
        <v>0.295</v>
      </c>
      <c r="J216">
        <v>4.899</v>
      </c>
      <c r="O216" s="56">
        <f>J216*0.7</f>
        <v>3.4293</v>
      </c>
      <c r="P216" s="57">
        <f aca="true" t="shared" si="35" ref="P216:P241">$J216-O216</f>
        <v>1.4697</v>
      </c>
      <c r="Q216" s="58">
        <f aca="true" t="shared" si="36" ref="Q216:Q241">S216*0.07/2000</f>
        <v>1.1589340000000001</v>
      </c>
      <c r="R216" s="57">
        <f aca="true" t="shared" si="37" ref="R216:R241">$J216-Q216</f>
        <v>3.7400659999999997</v>
      </c>
      <c r="S216" s="32">
        <v>33112.4</v>
      </c>
      <c r="T216" t="s">
        <v>1190</v>
      </c>
      <c r="U216" t="s">
        <v>245</v>
      </c>
      <c r="V216" t="s">
        <v>469</v>
      </c>
      <c r="W216" t="s">
        <v>434</v>
      </c>
      <c r="X216" t="s">
        <v>232</v>
      </c>
      <c r="Y216" t="s">
        <v>287</v>
      </c>
      <c r="Z216" s="53" t="s">
        <v>465</v>
      </c>
      <c r="AA216" t="s">
        <v>356</v>
      </c>
      <c r="AC216" t="s">
        <v>375</v>
      </c>
      <c r="AD216">
        <v>2342</v>
      </c>
    </row>
    <row r="217" spans="1:30" ht="12.75">
      <c r="A217" s="59" t="s">
        <v>183</v>
      </c>
      <c r="B217" s="59" t="s">
        <v>1192</v>
      </c>
      <c r="C217" s="59">
        <v>3178</v>
      </c>
      <c r="D217" s="59">
        <v>2</v>
      </c>
      <c r="E217" s="59"/>
      <c r="F217" s="59">
        <v>24</v>
      </c>
      <c r="G217" s="59">
        <v>3495</v>
      </c>
      <c r="H217" s="59"/>
      <c r="I217" s="59">
        <v>0.3</v>
      </c>
      <c r="J217" s="59">
        <v>4.979</v>
      </c>
      <c r="K217" s="59"/>
      <c r="L217" s="59"/>
      <c r="M217" s="59"/>
      <c r="N217" s="59"/>
      <c r="O217" s="68">
        <f>J217*0.7</f>
        <v>3.4853</v>
      </c>
      <c r="P217" s="62">
        <f t="shared" si="35"/>
        <v>1.4937</v>
      </c>
      <c r="Q217" s="84">
        <f t="shared" si="36"/>
        <v>1.1484025000000002</v>
      </c>
      <c r="R217" s="62">
        <f t="shared" si="37"/>
        <v>3.8305974999999997</v>
      </c>
      <c r="S217" s="86">
        <v>32811.5</v>
      </c>
      <c r="T217" s="59" t="s">
        <v>1190</v>
      </c>
      <c r="U217" s="59" t="s">
        <v>245</v>
      </c>
      <c r="V217" s="59" t="s">
        <v>469</v>
      </c>
      <c r="W217" s="59" t="s">
        <v>434</v>
      </c>
      <c r="X217" s="59" t="s">
        <v>232</v>
      </c>
      <c r="Y217" s="59" t="s">
        <v>287</v>
      </c>
      <c r="Z217" s="54" t="e">
        <f>INDEX('[10]PA'!$X$3:$X439,MATCH(AG217,'[10]PA'!$AE$3:$AE$222,0),1)</f>
        <v>#N/A</v>
      </c>
      <c r="AA217" s="59" t="s">
        <v>356</v>
      </c>
      <c r="AB217" s="59"/>
      <c r="AC217" s="59" t="s">
        <v>375</v>
      </c>
      <c r="AD217" s="59">
        <v>2342</v>
      </c>
    </row>
    <row r="218" spans="1:40" ht="12.75">
      <c r="A218" t="s">
        <v>183</v>
      </c>
      <c r="B218" t="s">
        <v>1227</v>
      </c>
      <c r="C218">
        <v>3159</v>
      </c>
      <c r="D218">
        <v>2</v>
      </c>
      <c r="F218">
        <v>24</v>
      </c>
      <c r="G218">
        <v>3039</v>
      </c>
      <c r="I218">
        <v>0.227</v>
      </c>
      <c r="J218">
        <v>4.24</v>
      </c>
      <c r="O218" s="56">
        <f>J218*0.7</f>
        <v>2.968</v>
      </c>
      <c r="P218" s="57">
        <f t="shared" si="35"/>
        <v>1.2720000000000002</v>
      </c>
      <c r="Q218" s="58">
        <f t="shared" si="36"/>
        <v>1.3931190000000002</v>
      </c>
      <c r="R218" s="57">
        <f t="shared" si="37"/>
        <v>2.8468809999999998</v>
      </c>
      <c r="S218" s="32">
        <v>39803.4</v>
      </c>
      <c r="T218" t="s">
        <v>1228</v>
      </c>
      <c r="U218" t="s">
        <v>245</v>
      </c>
      <c r="V218" t="s">
        <v>469</v>
      </c>
      <c r="W218" t="s">
        <v>1229</v>
      </c>
      <c r="X218" t="s">
        <v>232</v>
      </c>
      <c r="Y218" t="s">
        <v>261</v>
      </c>
      <c r="Z218" s="53" t="s">
        <v>336</v>
      </c>
      <c r="AA218" t="s">
        <v>241</v>
      </c>
      <c r="AB218" t="s">
        <v>274</v>
      </c>
      <c r="AD218">
        <v>2481</v>
      </c>
      <c r="AF218" t="s">
        <v>150</v>
      </c>
      <c r="AG218" t="s">
        <v>150</v>
      </c>
      <c r="AH218">
        <v>0</v>
      </c>
      <c r="AL218">
        <v>3039</v>
      </c>
      <c r="AM218" s="40">
        <v>4.24</v>
      </c>
      <c r="AN218" s="32">
        <v>39803.4</v>
      </c>
    </row>
    <row r="219" spans="1:40" ht="12.75">
      <c r="A219" t="s">
        <v>183</v>
      </c>
      <c r="B219" t="s">
        <v>1234</v>
      </c>
      <c r="C219">
        <v>3161</v>
      </c>
      <c r="D219">
        <v>3</v>
      </c>
      <c r="E219" t="s">
        <v>1236</v>
      </c>
      <c r="F219">
        <v>24</v>
      </c>
      <c r="G219">
        <v>5104</v>
      </c>
      <c r="I219">
        <v>0.162</v>
      </c>
      <c r="J219">
        <v>5.969</v>
      </c>
      <c r="O219" s="56">
        <f>J219*0.7</f>
        <v>4.1783</v>
      </c>
      <c r="P219" s="57">
        <f t="shared" si="35"/>
        <v>1.7907000000000002</v>
      </c>
      <c r="Q219" s="58">
        <f t="shared" si="36"/>
        <v>2.39656648</v>
      </c>
      <c r="R219" s="57">
        <f t="shared" si="37"/>
        <v>3.57243352</v>
      </c>
      <c r="S219" s="32">
        <v>68473.328</v>
      </c>
      <c r="T219" t="s">
        <v>1235</v>
      </c>
      <c r="U219" t="s">
        <v>245</v>
      </c>
      <c r="V219" t="s">
        <v>469</v>
      </c>
      <c r="W219" t="s">
        <v>1229</v>
      </c>
      <c r="X219" t="s">
        <v>232</v>
      </c>
      <c r="Y219" t="s">
        <v>261</v>
      </c>
      <c r="Z219" s="53" t="s">
        <v>336</v>
      </c>
      <c r="AA219" t="s">
        <v>241</v>
      </c>
      <c r="AB219" t="s">
        <v>939</v>
      </c>
      <c r="AC219" t="s">
        <v>234</v>
      </c>
      <c r="AD219">
        <v>4116</v>
      </c>
      <c r="AF219" t="s">
        <v>151</v>
      </c>
      <c r="AG219" t="s">
        <v>151</v>
      </c>
      <c r="AH219">
        <v>0</v>
      </c>
      <c r="AL219">
        <v>5104</v>
      </c>
      <c r="AM219" s="40">
        <v>5.969</v>
      </c>
      <c r="AN219" s="32">
        <v>68473.328</v>
      </c>
    </row>
    <row r="220" spans="1:40" ht="12.75">
      <c r="A220" t="s">
        <v>183</v>
      </c>
      <c r="B220" t="s">
        <v>1234</v>
      </c>
      <c r="C220">
        <v>3161</v>
      </c>
      <c r="D220">
        <v>4</v>
      </c>
      <c r="E220" t="s">
        <v>1236</v>
      </c>
      <c r="F220">
        <v>23.09</v>
      </c>
      <c r="G220">
        <v>5438</v>
      </c>
      <c r="I220">
        <v>0.162</v>
      </c>
      <c r="J220">
        <v>6.081</v>
      </c>
      <c r="O220" s="56">
        <f>J220*0.7</f>
        <v>4.2567</v>
      </c>
      <c r="P220" s="57">
        <f t="shared" si="35"/>
        <v>1.8243</v>
      </c>
      <c r="Q220" s="58">
        <f t="shared" si="36"/>
        <v>2.40481752</v>
      </c>
      <c r="R220" s="57">
        <f t="shared" si="37"/>
        <v>3.6761824800000005</v>
      </c>
      <c r="S220" s="32">
        <v>68709.072</v>
      </c>
      <c r="T220" t="s">
        <v>1235</v>
      </c>
      <c r="U220" t="s">
        <v>245</v>
      </c>
      <c r="V220" t="s">
        <v>469</v>
      </c>
      <c r="W220" t="s">
        <v>1229</v>
      </c>
      <c r="X220" t="s">
        <v>232</v>
      </c>
      <c r="Y220" t="s">
        <v>261</v>
      </c>
      <c r="Z220" s="53" t="s">
        <v>336</v>
      </c>
      <c r="AA220" t="s">
        <v>241</v>
      </c>
      <c r="AB220" t="s">
        <v>939</v>
      </c>
      <c r="AC220" t="s">
        <v>234</v>
      </c>
      <c r="AD220">
        <v>4116</v>
      </c>
      <c r="AF220" t="s">
        <v>152</v>
      </c>
      <c r="AG220" t="s">
        <v>152</v>
      </c>
      <c r="AH220">
        <v>0</v>
      </c>
      <c r="AL220">
        <v>5438</v>
      </c>
      <c r="AM220" s="40">
        <v>6.081</v>
      </c>
      <c r="AN220" s="32">
        <v>68709.072</v>
      </c>
    </row>
    <row r="221" spans="1:40" ht="12.75">
      <c r="A221" s="59" t="s">
        <v>183</v>
      </c>
      <c r="B221" s="59" t="s">
        <v>1237</v>
      </c>
      <c r="C221" s="59">
        <v>3098</v>
      </c>
      <c r="D221" s="59">
        <v>1</v>
      </c>
      <c r="E221" s="59" t="s">
        <v>1238</v>
      </c>
      <c r="F221" s="59">
        <v>24</v>
      </c>
      <c r="G221" s="59">
        <v>1998</v>
      </c>
      <c r="H221" s="59"/>
      <c r="I221" s="59">
        <v>0.552</v>
      </c>
      <c r="J221" s="59">
        <v>5.837</v>
      </c>
      <c r="K221" s="59"/>
      <c r="L221" s="59"/>
      <c r="M221" s="59"/>
      <c r="N221" s="59"/>
      <c r="O221" s="59">
        <f>J221</f>
        <v>5.837</v>
      </c>
      <c r="P221" s="57">
        <f t="shared" si="35"/>
        <v>0</v>
      </c>
      <c r="Q221" s="58">
        <f t="shared" si="36"/>
        <v>0.730932195</v>
      </c>
      <c r="R221" s="57">
        <f t="shared" si="37"/>
        <v>5.1060678049999995</v>
      </c>
      <c r="S221" s="86">
        <v>20883.777</v>
      </c>
      <c r="T221" s="59" t="s">
        <v>433</v>
      </c>
      <c r="U221" s="59" t="s">
        <v>245</v>
      </c>
      <c r="V221" s="59" t="s">
        <v>469</v>
      </c>
      <c r="W221" s="59" t="s">
        <v>1218</v>
      </c>
      <c r="X221" s="59" t="s">
        <v>232</v>
      </c>
      <c r="Y221" s="59" t="s">
        <v>1239</v>
      </c>
      <c r="Z221" s="54" t="e">
        <f>INDEX('[10]PA'!$X$3:$X444,MATCH(AG221,'[10]PA'!$AE$3:$AE$222,0),1)</f>
        <v>#N/A</v>
      </c>
      <c r="AA221" s="59" t="s">
        <v>356</v>
      </c>
      <c r="AB221" s="59"/>
      <c r="AC221" s="59" t="s">
        <v>1240</v>
      </c>
      <c r="AD221" s="59">
        <v>1200</v>
      </c>
      <c r="AM221" s="40"/>
      <c r="AN221" s="32"/>
    </row>
    <row r="222" spans="1:40" ht="12.75">
      <c r="A222" s="59" t="s">
        <v>183</v>
      </c>
      <c r="B222" s="59" t="s">
        <v>1237</v>
      </c>
      <c r="C222" s="59">
        <v>3098</v>
      </c>
      <c r="D222" s="59">
        <v>2</v>
      </c>
      <c r="E222" s="59" t="s">
        <v>1238</v>
      </c>
      <c r="F222" s="59">
        <v>3.3</v>
      </c>
      <c r="G222" s="59">
        <v>3</v>
      </c>
      <c r="H222" s="59"/>
      <c r="I222" s="59">
        <v>0.59</v>
      </c>
      <c r="J222" s="59">
        <v>0.01</v>
      </c>
      <c r="K222" s="59"/>
      <c r="L222" s="59"/>
      <c r="M222" s="59"/>
      <c r="N222" s="59"/>
      <c r="O222" s="59">
        <f>J222</f>
        <v>0.01</v>
      </c>
      <c r="P222" s="57">
        <f t="shared" si="35"/>
        <v>0</v>
      </c>
      <c r="Q222" s="58">
        <f t="shared" si="36"/>
        <v>0.0012071500000000001</v>
      </c>
      <c r="R222" s="57">
        <f t="shared" si="37"/>
        <v>0.00879285</v>
      </c>
      <c r="S222" s="86">
        <v>34.49</v>
      </c>
      <c r="T222" s="59" t="s">
        <v>433</v>
      </c>
      <c r="U222" s="59" t="s">
        <v>245</v>
      </c>
      <c r="V222" s="59" t="s">
        <v>469</v>
      </c>
      <c r="W222" s="59" t="s">
        <v>1218</v>
      </c>
      <c r="X222" s="59" t="s">
        <v>232</v>
      </c>
      <c r="Y222" s="59" t="s">
        <v>1239</v>
      </c>
      <c r="Z222" s="54" t="e">
        <f>INDEX('[10]PA'!$X$3:$X445,MATCH(AG222,'[10]PA'!$AE$3:$AE$222,0),1)</f>
        <v>#N/A</v>
      </c>
      <c r="AA222" s="59" t="s">
        <v>356</v>
      </c>
      <c r="AB222" s="59"/>
      <c r="AC222" s="59" t="s">
        <v>1240</v>
      </c>
      <c r="AD222" s="59">
        <v>1200</v>
      </c>
      <c r="AM222" s="40"/>
      <c r="AN222" s="32"/>
    </row>
    <row r="223" spans="1:40" ht="12.75">
      <c r="A223" s="59" t="s">
        <v>183</v>
      </c>
      <c r="B223" s="59" t="s">
        <v>1237</v>
      </c>
      <c r="C223" s="59">
        <v>3098</v>
      </c>
      <c r="D223" s="59">
        <v>3</v>
      </c>
      <c r="E223" s="59" t="s">
        <v>1238</v>
      </c>
      <c r="F223" s="59">
        <v>24</v>
      </c>
      <c r="G223" s="59">
        <v>2305</v>
      </c>
      <c r="H223" s="59"/>
      <c r="I223" s="59">
        <v>0.552</v>
      </c>
      <c r="J223" s="59">
        <v>6.73</v>
      </c>
      <c r="K223" s="59"/>
      <c r="L223" s="59"/>
      <c r="M223" s="59"/>
      <c r="N223" s="59"/>
      <c r="O223" s="59">
        <f>J223</f>
        <v>6.73</v>
      </c>
      <c r="P223" s="57">
        <f t="shared" si="35"/>
        <v>0</v>
      </c>
      <c r="Q223" s="58">
        <f t="shared" si="36"/>
        <v>0.8415252300000001</v>
      </c>
      <c r="R223" s="57">
        <f t="shared" si="37"/>
        <v>5.88847477</v>
      </c>
      <c r="S223" s="86">
        <v>24043.578</v>
      </c>
      <c r="T223" s="59" t="s">
        <v>433</v>
      </c>
      <c r="U223" s="59" t="s">
        <v>245</v>
      </c>
      <c r="V223" s="59" t="s">
        <v>469</v>
      </c>
      <c r="W223" s="59" t="s">
        <v>1218</v>
      </c>
      <c r="X223" s="59" t="s">
        <v>232</v>
      </c>
      <c r="Y223" s="59" t="s">
        <v>1239</v>
      </c>
      <c r="Z223" s="54" t="e">
        <f>INDEX('[10]PA'!$X$3:$X446,MATCH(AG223,'[10]PA'!$AE$3:$AE$222,0),1)</f>
        <v>#N/A</v>
      </c>
      <c r="AA223" s="59" t="s">
        <v>356</v>
      </c>
      <c r="AB223" s="59"/>
      <c r="AC223" s="59" t="s">
        <v>1240</v>
      </c>
      <c r="AD223" s="59">
        <v>1300</v>
      </c>
      <c r="AM223" s="40"/>
      <c r="AN223" s="32"/>
    </row>
    <row r="224" spans="1:40" ht="12.75">
      <c r="A224" s="59" t="s">
        <v>183</v>
      </c>
      <c r="B224" s="59" t="s">
        <v>32</v>
      </c>
      <c r="C224" s="59">
        <v>3179</v>
      </c>
      <c r="D224" s="59">
        <v>1</v>
      </c>
      <c r="E224" s="59" t="s">
        <v>1238</v>
      </c>
      <c r="F224" s="59">
        <v>0</v>
      </c>
      <c r="G224" s="59"/>
      <c r="H224" s="59"/>
      <c r="I224" s="59"/>
      <c r="J224" s="59"/>
      <c r="K224" s="59"/>
      <c r="L224" s="59"/>
      <c r="M224" s="59"/>
      <c r="N224" s="59"/>
      <c r="O224" s="68">
        <f aca="true" t="shared" si="38" ref="O224:O241">J224*0.7</f>
        <v>0</v>
      </c>
      <c r="P224" s="62">
        <f t="shared" si="35"/>
        <v>0</v>
      </c>
      <c r="Q224" s="84">
        <f t="shared" si="36"/>
        <v>0</v>
      </c>
      <c r="R224" s="62">
        <f t="shared" si="37"/>
        <v>0</v>
      </c>
      <c r="S224" s="86"/>
      <c r="T224" s="59" t="s">
        <v>747</v>
      </c>
      <c r="U224" s="59" t="s">
        <v>245</v>
      </c>
      <c r="V224" s="59" t="s">
        <v>469</v>
      </c>
      <c r="W224" s="59" t="s">
        <v>33</v>
      </c>
      <c r="X224" s="59" t="s">
        <v>232</v>
      </c>
      <c r="Y224" s="59" t="s">
        <v>34</v>
      </c>
      <c r="Z224" s="54" t="e">
        <f>INDEX('[10]PA'!$X$3:$X447,MATCH(AG224,'[10]PA'!$AE$3:$AE$222,0),1)</f>
        <v>#N/A</v>
      </c>
      <c r="AA224" s="59" t="s">
        <v>356</v>
      </c>
      <c r="AB224" s="59"/>
      <c r="AC224" s="59" t="s">
        <v>35</v>
      </c>
      <c r="AD224" s="59">
        <v>5074</v>
      </c>
      <c r="AM224" s="40"/>
      <c r="AN224" s="32"/>
    </row>
    <row r="225" spans="1:40" ht="12.75">
      <c r="A225" s="59" t="s">
        <v>183</v>
      </c>
      <c r="B225" s="59" t="s">
        <v>55</v>
      </c>
      <c r="C225" s="59">
        <v>3148</v>
      </c>
      <c r="D225" s="59">
        <v>1</v>
      </c>
      <c r="E225" s="59" t="s">
        <v>1204</v>
      </c>
      <c r="F225" s="59">
        <v>24</v>
      </c>
      <c r="G225" s="59">
        <v>2407</v>
      </c>
      <c r="H225" s="59"/>
      <c r="I225" s="59">
        <v>0.404</v>
      </c>
      <c r="J225" s="59">
        <v>5.236</v>
      </c>
      <c r="K225" s="59"/>
      <c r="L225" s="59"/>
      <c r="M225" s="59"/>
      <c r="N225" s="59"/>
      <c r="O225" s="68">
        <f t="shared" si="38"/>
        <v>3.6651999999999996</v>
      </c>
      <c r="P225" s="62">
        <f t="shared" si="35"/>
        <v>1.5708000000000002</v>
      </c>
      <c r="Q225" s="84">
        <f t="shared" si="36"/>
        <v>0.9011625000000001</v>
      </c>
      <c r="R225" s="62">
        <f t="shared" si="37"/>
        <v>4.3348375</v>
      </c>
      <c r="S225" s="86">
        <v>25747.5</v>
      </c>
      <c r="T225" s="59" t="s">
        <v>1194</v>
      </c>
      <c r="U225" s="59" t="s">
        <v>245</v>
      </c>
      <c r="V225" s="59" t="s">
        <v>469</v>
      </c>
      <c r="W225" s="59" t="s">
        <v>56</v>
      </c>
      <c r="X225" s="59" t="s">
        <v>232</v>
      </c>
      <c r="Y225" s="59" t="s">
        <v>287</v>
      </c>
      <c r="Z225" s="54" t="e">
        <f>INDEX('[10]PA'!$X$3:$X448,MATCH(AG225,'[10]PA'!$AE$3:$AE$222,0),1)</f>
        <v>#N/A</v>
      </c>
      <c r="AA225" s="59" t="s">
        <v>356</v>
      </c>
      <c r="AB225" s="59" t="s">
        <v>271</v>
      </c>
      <c r="AC225" s="59" t="s">
        <v>359</v>
      </c>
      <c r="AD225" s="59">
        <v>1815</v>
      </c>
      <c r="AM225" s="40"/>
      <c r="AN225" s="32"/>
    </row>
    <row r="226" spans="1:40" ht="12.75">
      <c r="A226" s="59" t="s">
        <v>183</v>
      </c>
      <c r="B226" s="59" t="s">
        <v>55</v>
      </c>
      <c r="C226" s="59">
        <v>3148</v>
      </c>
      <c r="D226" s="59">
        <v>2</v>
      </c>
      <c r="E226" s="59" t="s">
        <v>1204</v>
      </c>
      <c r="F226" s="59">
        <v>24</v>
      </c>
      <c r="G226" s="59">
        <v>1905</v>
      </c>
      <c r="H226" s="59"/>
      <c r="I226" s="59">
        <v>0.404</v>
      </c>
      <c r="J226" s="59">
        <v>4.115</v>
      </c>
      <c r="K226" s="59"/>
      <c r="L226" s="59"/>
      <c r="M226" s="59"/>
      <c r="N226" s="59"/>
      <c r="O226" s="68">
        <f t="shared" si="38"/>
        <v>2.8805</v>
      </c>
      <c r="P226" s="62">
        <f t="shared" si="35"/>
        <v>1.2345000000000002</v>
      </c>
      <c r="Q226" s="84">
        <f t="shared" si="36"/>
        <v>0.7136359999999999</v>
      </c>
      <c r="R226" s="62">
        <f t="shared" si="37"/>
        <v>3.401364</v>
      </c>
      <c r="S226" s="86">
        <v>20389.6</v>
      </c>
      <c r="T226" s="59" t="s">
        <v>1194</v>
      </c>
      <c r="U226" s="59" t="s">
        <v>245</v>
      </c>
      <c r="V226" s="59" t="s">
        <v>469</v>
      </c>
      <c r="W226" s="59" t="s">
        <v>56</v>
      </c>
      <c r="X226" s="59" t="s">
        <v>232</v>
      </c>
      <c r="Y226" s="59" t="s">
        <v>287</v>
      </c>
      <c r="Z226" s="54" t="e">
        <f>INDEX('[10]PA'!$X$3:$X449,MATCH(AG226,'[10]PA'!$AE$3:$AE$222,0),1)</f>
        <v>#N/A</v>
      </c>
      <c r="AA226" s="59" t="s">
        <v>356</v>
      </c>
      <c r="AB226" s="59" t="s">
        <v>271</v>
      </c>
      <c r="AC226" s="59" t="s">
        <v>359</v>
      </c>
      <c r="AD226" s="59">
        <v>1815</v>
      </c>
      <c r="AM226" s="40"/>
      <c r="AN226" s="32"/>
    </row>
    <row r="227" spans="1:40" ht="12.75">
      <c r="A227" t="s">
        <v>183</v>
      </c>
      <c r="B227" t="s">
        <v>55</v>
      </c>
      <c r="C227">
        <v>3148</v>
      </c>
      <c r="D227">
        <v>3</v>
      </c>
      <c r="F227">
        <v>20.86</v>
      </c>
      <c r="G227">
        <v>9836</v>
      </c>
      <c r="I227">
        <v>0.267</v>
      </c>
      <c r="J227">
        <v>18.092</v>
      </c>
      <c r="O227" s="56">
        <f t="shared" si="38"/>
        <v>12.664399999999999</v>
      </c>
      <c r="P227" s="57">
        <f t="shared" si="35"/>
        <v>5.4276</v>
      </c>
      <c r="Q227" s="58">
        <f t="shared" si="36"/>
        <v>3.7411586800000003</v>
      </c>
      <c r="R227" s="57">
        <f t="shared" si="37"/>
        <v>14.350841319999999</v>
      </c>
      <c r="S227" s="32">
        <v>106890.248</v>
      </c>
      <c r="T227" t="s">
        <v>1194</v>
      </c>
      <c r="U227" t="s">
        <v>245</v>
      </c>
      <c r="V227" t="s">
        <v>469</v>
      </c>
      <c r="W227" t="s">
        <v>56</v>
      </c>
      <c r="X227" t="s">
        <v>232</v>
      </c>
      <c r="Y227" t="s">
        <v>261</v>
      </c>
      <c r="Z227" s="53" t="s">
        <v>336</v>
      </c>
      <c r="AA227" t="s">
        <v>241</v>
      </c>
      <c r="AB227" t="s">
        <v>274</v>
      </c>
      <c r="AD227">
        <v>9469</v>
      </c>
      <c r="AF227" t="s">
        <v>153</v>
      </c>
      <c r="AG227" t="s">
        <v>153</v>
      </c>
      <c r="AH227">
        <v>0</v>
      </c>
      <c r="AL227">
        <v>9836</v>
      </c>
      <c r="AM227" s="40">
        <v>18.092</v>
      </c>
      <c r="AN227" s="32">
        <v>106890.248</v>
      </c>
    </row>
    <row r="228" spans="1:40" ht="12.75">
      <c r="A228" t="s">
        <v>183</v>
      </c>
      <c r="B228" t="s">
        <v>55</v>
      </c>
      <c r="C228">
        <v>3148</v>
      </c>
      <c r="D228">
        <v>4</v>
      </c>
      <c r="F228">
        <v>19.53</v>
      </c>
      <c r="G228">
        <v>6301</v>
      </c>
      <c r="I228">
        <v>0.225</v>
      </c>
      <c r="J228">
        <v>9.967</v>
      </c>
      <c r="O228" s="56">
        <f t="shared" si="38"/>
        <v>6.9769</v>
      </c>
      <c r="P228" s="57">
        <f t="shared" si="35"/>
        <v>2.990100000000001</v>
      </c>
      <c r="Q228" s="58">
        <f t="shared" si="36"/>
        <v>2.7106487100000005</v>
      </c>
      <c r="R228" s="57">
        <f t="shared" si="37"/>
        <v>7.25635129</v>
      </c>
      <c r="S228" s="32">
        <v>77447.106</v>
      </c>
      <c r="T228" t="s">
        <v>1194</v>
      </c>
      <c r="U228" t="s">
        <v>245</v>
      </c>
      <c r="V228" t="s">
        <v>469</v>
      </c>
      <c r="W228" t="s">
        <v>56</v>
      </c>
      <c r="X228" t="s">
        <v>232</v>
      </c>
      <c r="Y228" t="s">
        <v>261</v>
      </c>
      <c r="Z228" s="53" t="s">
        <v>336</v>
      </c>
      <c r="AA228" t="s">
        <v>241</v>
      </c>
      <c r="AB228" t="s">
        <v>274</v>
      </c>
      <c r="AD228">
        <v>9303</v>
      </c>
      <c r="AF228" t="s">
        <v>154</v>
      </c>
      <c r="AG228" t="s">
        <v>154</v>
      </c>
      <c r="AH228">
        <v>0</v>
      </c>
      <c r="AL228">
        <v>6301</v>
      </c>
      <c r="AM228" s="40">
        <v>9.967</v>
      </c>
      <c r="AN228" s="32">
        <v>77447.106</v>
      </c>
    </row>
    <row r="229" spans="1:40" ht="12.75">
      <c r="A229" s="59" t="s">
        <v>183</v>
      </c>
      <c r="B229" s="59" t="s">
        <v>72</v>
      </c>
      <c r="C229" s="59">
        <v>3149</v>
      </c>
      <c r="D229" s="59" t="s">
        <v>74</v>
      </c>
      <c r="E229" s="59"/>
      <c r="F229" s="59">
        <v>0</v>
      </c>
      <c r="G229" s="59"/>
      <c r="H229" s="59"/>
      <c r="I229" s="59"/>
      <c r="J229" s="59"/>
      <c r="K229" s="59"/>
      <c r="L229" s="59"/>
      <c r="M229" s="59"/>
      <c r="N229" s="59"/>
      <c r="O229" s="68">
        <f t="shared" si="38"/>
        <v>0</v>
      </c>
      <c r="P229" s="62">
        <f t="shared" si="35"/>
        <v>0</v>
      </c>
      <c r="Q229" s="84">
        <f t="shared" si="36"/>
        <v>0</v>
      </c>
      <c r="R229" s="62">
        <f t="shared" si="37"/>
        <v>0</v>
      </c>
      <c r="S229" s="86"/>
      <c r="T229" s="59" t="s">
        <v>72</v>
      </c>
      <c r="U229" s="59" t="s">
        <v>245</v>
      </c>
      <c r="V229" s="59" t="s">
        <v>469</v>
      </c>
      <c r="W229" s="59" t="s">
        <v>73</v>
      </c>
      <c r="X229" s="59" t="s">
        <v>232</v>
      </c>
      <c r="Y229" s="59" t="s">
        <v>704</v>
      </c>
      <c r="Z229" s="54" t="e">
        <f>INDEX('[10]PA'!$X$3:$X452,MATCH(AG229,'[10]PA'!$AE$3:$AE$222,0),1)</f>
        <v>#N/A</v>
      </c>
      <c r="AA229" s="59" t="s">
        <v>271</v>
      </c>
      <c r="AB229" s="59"/>
      <c r="AC229" s="59"/>
      <c r="AD229" s="59">
        <v>265</v>
      </c>
      <c r="AM229" s="40"/>
      <c r="AN229" s="32"/>
    </row>
    <row r="230" spans="1:40" ht="12.75">
      <c r="A230" s="59" t="s">
        <v>183</v>
      </c>
      <c r="B230" s="59" t="s">
        <v>72</v>
      </c>
      <c r="C230" s="59">
        <v>3149</v>
      </c>
      <c r="D230" s="59" t="s">
        <v>75</v>
      </c>
      <c r="E230" s="59"/>
      <c r="F230" s="59">
        <v>0</v>
      </c>
      <c r="G230" s="59"/>
      <c r="H230" s="59"/>
      <c r="I230" s="59"/>
      <c r="J230" s="59"/>
      <c r="K230" s="59"/>
      <c r="L230" s="59"/>
      <c r="M230" s="59"/>
      <c r="N230" s="59"/>
      <c r="O230" s="68">
        <f t="shared" si="38"/>
        <v>0</v>
      </c>
      <c r="P230" s="62">
        <f t="shared" si="35"/>
        <v>0</v>
      </c>
      <c r="Q230" s="84">
        <f t="shared" si="36"/>
        <v>0</v>
      </c>
      <c r="R230" s="62">
        <f t="shared" si="37"/>
        <v>0</v>
      </c>
      <c r="S230" s="86"/>
      <c r="T230" s="59" t="s">
        <v>72</v>
      </c>
      <c r="U230" s="59" t="s">
        <v>245</v>
      </c>
      <c r="V230" s="59" t="s">
        <v>469</v>
      </c>
      <c r="W230" s="59" t="s">
        <v>73</v>
      </c>
      <c r="X230" s="59" t="s">
        <v>232</v>
      </c>
      <c r="Y230" s="59" t="s">
        <v>704</v>
      </c>
      <c r="Z230" s="54" t="e">
        <f>INDEX('[10]PA'!$X$3:$X453,MATCH(AG230,'[10]PA'!$AE$3:$AE$222,0),1)</f>
        <v>#N/A</v>
      </c>
      <c r="AA230" s="59" t="s">
        <v>271</v>
      </c>
      <c r="AB230" s="59"/>
      <c r="AC230" s="59"/>
      <c r="AD230" s="59">
        <v>265</v>
      </c>
      <c r="AM230" s="40"/>
      <c r="AN230" s="32"/>
    </row>
    <row r="231" spans="1:40" ht="12.75">
      <c r="A231" s="59" t="s">
        <v>183</v>
      </c>
      <c r="B231" s="59" t="s">
        <v>345</v>
      </c>
      <c r="C231" s="59">
        <v>3138</v>
      </c>
      <c r="D231" s="59">
        <v>3</v>
      </c>
      <c r="E231" s="59"/>
      <c r="F231" s="59">
        <v>24</v>
      </c>
      <c r="G231" s="59">
        <v>1838</v>
      </c>
      <c r="H231" s="59"/>
      <c r="I231" s="59">
        <v>0.278</v>
      </c>
      <c r="J231" s="59">
        <v>2.715</v>
      </c>
      <c r="K231" s="59"/>
      <c r="L231" s="59"/>
      <c r="M231" s="59"/>
      <c r="N231" s="59"/>
      <c r="O231" s="68">
        <f t="shared" si="38"/>
        <v>1.9004999999999999</v>
      </c>
      <c r="P231" s="62">
        <f t="shared" si="35"/>
        <v>0.8145</v>
      </c>
      <c r="Q231" s="84">
        <f t="shared" si="36"/>
        <v>0.6719895000000001</v>
      </c>
      <c r="R231" s="62">
        <f t="shared" si="37"/>
        <v>2.0430105</v>
      </c>
      <c r="S231" s="86">
        <v>19199.7</v>
      </c>
      <c r="T231" s="59" t="s">
        <v>82</v>
      </c>
      <c r="U231" s="59" t="s">
        <v>245</v>
      </c>
      <c r="V231" s="59" t="s">
        <v>469</v>
      </c>
      <c r="W231" s="59" t="s">
        <v>1218</v>
      </c>
      <c r="X231" s="59" t="s">
        <v>232</v>
      </c>
      <c r="Y231" s="59" t="s">
        <v>287</v>
      </c>
      <c r="Z231" s="54" t="e">
        <f>INDEX('[10]PA'!$X$3:$X454,MATCH(AG231,'[10]PA'!$AE$3:$AE$222,0),1)</f>
        <v>#N/A</v>
      </c>
      <c r="AA231" s="59" t="s">
        <v>356</v>
      </c>
      <c r="AB231" s="59"/>
      <c r="AC231" s="59"/>
      <c r="AD231" s="59">
        <v>1075</v>
      </c>
      <c r="AM231" s="40"/>
      <c r="AN231" s="32"/>
    </row>
    <row r="232" spans="1:40" ht="12.75">
      <c r="A232" s="59" t="s">
        <v>183</v>
      </c>
      <c r="B232" s="59" t="s">
        <v>345</v>
      </c>
      <c r="C232" s="59">
        <v>3138</v>
      </c>
      <c r="D232" s="59">
        <v>4</v>
      </c>
      <c r="E232" s="59"/>
      <c r="F232" s="59">
        <v>24</v>
      </c>
      <c r="G232" s="59">
        <v>1902</v>
      </c>
      <c r="H232" s="59"/>
      <c r="I232" s="59">
        <v>0.29</v>
      </c>
      <c r="J232" s="59">
        <v>2.692</v>
      </c>
      <c r="K232" s="59"/>
      <c r="L232" s="59"/>
      <c r="M232" s="59"/>
      <c r="N232" s="59"/>
      <c r="O232" s="68">
        <f t="shared" si="38"/>
        <v>1.8844</v>
      </c>
      <c r="P232" s="62">
        <f t="shared" si="35"/>
        <v>0.8076000000000001</v>
      </c>
      <c r="Q232" s="84">
        <f t="shared" si="36"/>
        <v>0.6391070000000001</v>
      </c>
      <c r="R232" s="62">
        <f t="shared" si="37"/>
        <v>2.052893</v>
      </c>
      <c r="S232" s="86">
        <v>18260.2</v>
      </c>
      <c r="T232" s="59" t="s">
        <v>82</v>
      </c>
      <c r="U232" s="59" t="s">
        <v>245</v>
      </c>
      <c r="V232" s="59" t="s">
        <v>469</v>
      </c>
      <c r="W232" s="59" t="s">
        <v>1218</v>
      </c>
      <c r="X232" s="59" t="s">
        <v>232</v>
      </c>
      <c r="Y232" s="59" t="s">
        <v>287</v>
      </c>
      <c r="Z232" s="54" t="e">
        <f>INDEX('[10]PA'!$X$3:$X455,MATCH(AG232,'[10]PA'!$AE$3:$AE$222,0),1)</f>
        <v>#N/A</v>
      </c>
      <c r="AA232" s="59" t="s">
        <v>356</v>
      </c>
      <c r="AB232" s="59"/>
      <c r="AC232" s="59"/>
      <c r="AD232" s="59">
        <v>1232</v>
      </c>
      <c r="AM232" s="40"/>
      <c r="AN232" s="32"/>
    </row>
    <row r="233" spans="1:40" ht="12.75">
      <c r="A233" t="s">
        <v>183</v>
      </c>
      <c r="B233" t="s">
        <v>12</v>
      </c>
      <c r="C233">
        <v>3169</v>
      </c>
      <c r="D233">
        <v>1</v>
      </c>
      <c r="F233">
        <v>21.73</v>
      </c>
      <c r="G233">
        <v>1134</v>
      </c>
      <c r="I233">
        <v>0.213</v>
      </c>
      <c r="J233">
        <v>1.409</v>
      </c>
      <c r="O233" s="56">
        <f t="shared" si="38"/>
        <v>0.9863</v>
      </c>
      <c r="P233" s="57">
        <f t="shared" si="35"/>
        <v>0.4227000000000001</v>
      </c>
      <c r="Q233" s="58">
        <f t="shared" si="36"/>
        <v>0.4440408</v>
      </c>
      <c r="R233" s="57">
        <f t="shared" si="37"/>
        <v>0.9649592</v>
      </c>
      <c r="S233" s="32">
        <v>12686.88</v>
      </c>
      <c r="T233" t="s">
        <v>15</v>
      </c>
      <c r="U233" t="s">
        <v>245</v>
      </c>
      <c r="V233" t="s">
        <v>469</v>
      </c>
      <c r="W233" t="s">
        <v>1229</v>
      </c>
      <c r="X233" t="s">
        <v>232</v>
      </c>
      <c r="Y233" t="s">
        <v>261</v>
      </c>
      <c r="Z233" s="53" t="s">
        <v>336</v>
      </c>
      <c r="AA233" t="s">
        <v>241</v>
      </c>
      <c r="AD233">
        <v>1530</v>
      </c>
      <c r="AF233" t="s">
        <v>155</v>
      </c>
      <c r="AG233" t="s">
        <v>155</v>
      </c>
      <c r="AH233">
        <v>0</v>
      </c>
      <c r="AL233">
        <v>1134</v>
      </c>
      <c r="AM233" s="40">
        <v>1.409</v>
      </c>
      <c r="AN233" s="32">
        <v>12686.88</v>
      </c>
    </row>
    <row r="234" spans="1:40" ht="12.75">
      <c r="A234" s="59" t="s">
        <v>183</v>
      </c>
      <c r="B234" s="59" t="s">
        <v>110</v>
      </c>
      <c r="C234" s="59">
        <v>3131</v>
      </c>
      <c r="D234" s="59">
        <v>1</v>
      </c>
      <c r="E234" s="59"/>
      <c r="F234" s="59">
        <v>24</v>
      </c>
      <c r="G234" s="59">
        <v>2341</v>
      </c>
      <c r="H234" s="59"/>
      <c r="I234" s="59">
        <v>0.408</v>
      </c>
      <c r="J234" s="59">
        <v>4.715</v>
      </c>
      <c r="K234" s="59"/>
      <c r="L234" s="59"/>
      <c r="M234" s="59"/>
      <c r="N234" s="59"/>
      <c r="O234" s="68">
        <f t="shared" si="38"/>
        <v>3.3004999999999995</v>
      </c>
      <c r="P234" s="62">
        <f t="shared" si="35"/>
        <v>1.4145000000000003</v>
      </c>
      <c r="Q234" s="84">
        <f t="shared" si="36"/>
        <v>0.792463</v>
      </c>
      <c r="R234" s="62">
        <f t="shared" si="37"/>
        <v>3.9225369999999997</v>
      </c>
      <c r="S234" s="86">
        <v>22641.8</v>
      </c>
      <c r="T234" s="59" t="s">
        <v>111</v>
      </c>
      <c r="U234" s="59" t="s">
        <v>245</v>
      </c>
      <c r="V234" s="59" t="s">
        <v>469</v>
      </c>
      <c r="W234" s="59" t="s">
        <v>77</v>
      </c>
      <c r="X234" s="59" t="s">
        <v>232</v>
      </c>
      <c r="Y234" s="59" t="s">
        <v>287</v>
      </c>
      <c r="Z234" s="54" t="e">
        <f>INDEX('[10]PA'!$X$3:$X457,MATCH(AG234,'[10]PA'!$AE$3:$AE$222,0),1)</f>
        <v>#N/A</v>
      </c>
      <c r="AA234" s="59" t="s">
        <v>356</v>
      </c>
      <c r="AB234" s="59" t="s">
        <v>274</v>
      </c>
      <c r="AC234" s="59" t="s">
        <v>375</v>
      </c>
      <c r="AD234" s="59">
        <v>1460</v>
      </c>
      <c r="AM234" s="40"/>
      <c r="AN234" s="32"/>
    </row>
    <row r="235" spans="1:40" ht="12.75">
      <c r="A235" s="59" t="s">
        <v>183</v>
      </c>
      <c r="B235" s="59" t="s">
        <v>110</v>
      </c>
      <c r="C235" s="59">
        <v>3131</v>
      </c>
      <c r="D235" s="59">
        <v>2</v>
      </c>
      <c r="E235" s="59"/>
      <c r="F235" s="59">
        <v>24</v>
      </c>
      <c r="G235" s="59">
        <v>2271</v>
      </c>
      <c r="H235" s="59"/>
      <c r="I235" s="59">
        <v>0.444</v>
      </c>
      <c r="J235" s="59">
        <v>5.258</v>
      </c>
      <c r="K235" s="59"/>
      <c r="L235" s="59"/>
      <c r="M235" s="59"/>
      <c r="N235" s="59"/>
      <c r="O235" s="68">
        <f t="shared" si="38"/>
        <v>3.6805999999999996</v>
      </c>
      <c r="P235" s="62">
        <f t="shared" si="35"/>
        <v>1.5774000000000004</v>
      </c>
      <c r="Q235" s="84">
        <f t="shared" si="36"/>
        <v>0.8238020000000001</v>
      </c>
      <c r="R235" s="62">
        <f t="shared" si="37"/>
        <v>4.434198</v>
      </c>
      <c r="S235" s="86">
        <v>23537.2</v>
      </c>
      <c r="T235" s="59" t="s">
        <v>111</v>
      </c>
      <c r="U235" s="59" t="s">
        <v>245</v>
      </c>
      <c r="V235" s="59" t="s">
        <v>469</v>
      </c>
      <c r="W235" s="59" t="s">
        <v>77</v>
      </c>
      <c r="X235" s="59" t="s">
        <v>232</v>
      </c>
      <c r="Y235" s="59" t="s">
        <v>287</v>
      </c>
      <c r="Z235" s="54" t="e">
        <f>INDEX('[10]PA'!$X$3:$X458,MATCH(AG235,'[10]PA'!$AE$3:$AE$222,0),1)</f>
        <v>#N/A</v>
      </c>
      <c r="AA235" s="59" t="s">
        <v>356</v>
      </c>
      <c r="AB235" s="59" t="s">
        <v>274</v>
      </c>
      <c r="AC235" s="59" t="s">
        <v>375</v>
      </c>
      <c r="AD235" s="59">
        <v>1389</v>
      </c>
      <c r="AM235" s="40"/>
      <c r="AN235" s="32"/>
    </row>
    <row r="236" spans="1:40" ht="12.75">
      <c r="A236" s="59" t="s">
        <v>183</v>
      </c>
      <c r="B236" s="59" t="s">
        <v>118</v>
      </c>
      <c r="C236" s="59">
        <v>3152</v>
      </c>
      <c r="D236" s="59" t="s">
        <v>1250</v>
      </c>
      <c r="E236" s="59" t="s">
        <v>984</v>
      </c>
      <c r="F236" s="59">
        <v>24</v>
      </c>
      <c r="G236" s="59"/>
      <c r="H236" s="59">
        <v>9064</v>
      </c>
      <c r="I236" s="59">
        <v>0.162</v>
      </c>
      <c r="J236" s="59">
        <v>0.964</v>
      </c>
      <c r="K236" s="59"/>
      <c r="L236" s="59"/>
      <c r="M236" s="59"/>
      <c r="N236" s="59"/>
      <c r="O236" s="68">
        <f t="shared" si="38"/>
        <v>0.6748</v>
      </c>
      <c r="P236" s="62">
        <f t="shared" si="35"/>
        <v>0.2892</v>
      </c>
      <c r="Q236" s="84">
        <f t="shared" si="36"/>
        <v>0.4162305</v>
      </c>
      <c r="R236" s="62">
        <f t="shared" si="37"/>
        <v>0.5477695</v>
      </c>
      <c r="S236" s="86">
        <v>11892.3</v>
      </c>
      <c r="T236" s="59" t="s">
        <v>119</v>
      </c>
      <c r="U236" s="59" t="s">
        <v>245</v>
      </c>
      <c r="V236" s="59" t="s">
        <v>469</v>
      </c>
      <c r="W236" s="59" t="s">
        <v>120</v>
      </c>
      <c r="X236" s="59" t="s">
        <v>232</v>
      </c>
      <c r="Y236" s="59" t="s">
        <v>913</v>
      </c>
      <c r="Z236" s="54" t="e">
        <f>INDEX('[10]PA'!$X$3:$X459,MATCH(AG236,'[10]PA'!$AE$3:$AE$222,0),1)</f>
        <v>#N/A</v>
      </c>
      <c r="AA236" s="59" t="s">
        <v>356</v>
      </c>
      <c r="AB236" s="59" t="s">
        <v>271</v>
      </c>
      <c r="AC236" s="59" t="s">
        <v>359</v>
      </c>
      <c r="AD236" s="59">
        <v>713</v>
      </c>
      <c r="AM236" s="40"/>
      <c r="AN236" s="32"/>
    </row>
    <row r="237" spans="1:40" ht="12.75">
      <c r="A237" s="59" t="s">
        <v>183</v>
      </c>
      <c r="B237" s="59" t="s">
        <v>118</v>
      </c>
      <c r="C237" s="59">
        <v>3152</v>
      </c>
      <c r="D237" s="59" t="s">
        <v>1252</v>
      </c>
      <c r="E237" s="59" t="s">
        <v>984</v>
      </c>
      <c r="F237" s="59">
        <v>24</v>
      </c>
      <c r="G237" s="59"/>
      <c r="H237" s="59">
        <v>5658</v>
      </c>
      <c r="I237" s="59">
        <v>0.162</v>
      </c>
      <c r="J237" s="59">
        <v>0.599</v>
      </c>
      <c r="K237" s="59"/>
      <c r="L237" s="59"/>
      <c r="M237" s="59"/>
      <c r="N237" s="59"/>
      <c r="O237" s="68">
        <f t="shared" si="38"/>
        <v>0.41929999999999995</v>
      </c>
      <c r="P237" s="62">
        <f t="shared" si="35"/>
        <v>0.17970000000000003</v>
      </c>
      <c r="Q237" s="84">
        <f t="shared" si="36"/>
        <v>0.25874450000000004</v>
      </c>
      <c r="R237" s="62">
        <f t="shared" si="37"/>
        <v>0.34025549999999993</v>
      </c>
      <c r="S237" s="86">
        <v>7392.7</v>
      </c>
      <c r="T237" s="59" t="s">
        <v>119</v>
      </c>
      <c r="U237" s="59" t="s">
        <v>245</v>
      </c>
      <c r="V237" s="59" t="s">
        <v>469</v>
      </c>
      <c r="W237" s="59" t="s">
        <v>120</v>
      </c>
      <c r="X237" s="59" t="s">
        <v>232</v>
      </c>
      <c r="Y237" s="59" t="s">
        <v>913</v>
      </c>
      <c r="Z237" s="54" t="e">
        <f>INDEX('[10]PA'!$X$3:$X460,MATCH(AG237,'[10]PA'!$AE$3:$AE$222,0),1)</f>
        <v>#N/A</v>
      </c>
      <c r="AA237" s="59" t="s">
        <v>356</v>
      </c>
      <c r="AB237" s="59" t="s">
        <v>271</v>
      </c>
      <c r="AC237" s="59" t="s">
        <v>359</v>
      </c>
      <c r="AD237" s="59">
        <v>713</v>
      </c>
      <c r="AM237" s="40"/>
      <c r="AN237" s="32"/>
    </row>
    <row r="238" spans="1:40" ht="12.75">
      <c r="A238" s="59" t="s">
        <v>183</v>
      </c>
      <c r="B238" s="59" t="s">
        <v>118</v>
      </c>
      <c r="C238" s="59">
        <v>3152</v>
      </c>
      <c r="D238" s="59" t="s">
        <v>1208</v>
      </c>
      <c r="E238" s="59" t="s">
        <v>988</v>
      </c>
      <c r="F238" s="59">
        <v>24</v>
      </c>
      <c r="G238" s="59"/>
      <c r="H238" s="59">
        <v>7094</v>
      </c>
      <c r="I238" s="59">
        <v>0.219</v>
      </c>
      <c r="J238" s="59">
        <v>0.944</v>
      </c>
      <c r="K238" s="59"/>
      <c r="L238" s="59"/>
      <c r="M238" s="59"/>
      <c r="N238" s="59"/>
      <c r="O238" s="68">
        <f t="shared" si="38"/>
        <v>0.6607999999999999</v>
      </c>
      <c r="P238" s="62">
        <f t="shared" si="35"/>
        <v>0.2832</v>
      </c>
      <c r="Q238" s="84">
        <f t="shared" si="36"/>
        <v>0.30029300000000003</v>
      </c>
      <c r="R238" s="62">
        <f t="shared" si="37"/>
        <v>0.6437069999999999</v>
      </c>
      <c r="S238" s="86">
        <v>8579.8</v>
      </c>
      <c r="T238" s="59" t="s">
        <v>119</v>
      </c>
      <c r="U238" s="59" t="s">
        <v>245</v>
      </c>
      <c r="V238" s="59" t="s">
        <v>469</v>
      </c>
      <c r="W238" s="59" t="s">
        <v>120</v>
      </c>
      <c r="X238" s="59" t="s">
        <v>232</v>
      </c>
      <c r="Y238" s="59" t="s">
        <v>913</v>
      </c>
      <c r="Z238" s="54" t="e">
        <f>INDEX('[10]PA'!$X$3:$X461,MATCH(AG238,'[10]PA'!$AE$3:$AE$222,0),1)</f>
        <v>#N/A</v>
      </c>
      <c r="AA238" s="59" t="s">
        <v>356</v>
      </c>
      <c r="AB238" s="59" t="s">
        <v>271</v>
      </c>
      <c r="AC238" s="59" t="s">
        <v>359</v>
      </c>
      <c r="AD238" s="59">
        <v>713</v>
      </c>
      <c r="AM238" s="40"/>
      <c r="AN238" s="32"/>
    </row>
    <row r="239" spans="1:40" ht="12.75">
      <c r="A239" s="59" t="s">
        <v>183</v>
      </c>
      <c r="B239" s="59" t="s">
        <v>118</v>
      </c>
      <c r="C239" s="59">
        <v>3152</v>
      </c>
      <c r="D239" s="59" t="s">
        <v>1210</v>
      </c>
      <c r="E239" s="59" t="s">
        <v>988</v>
      </c>
      <c r="F239" s="59">
        <v>24</v>
      </c>
      <c r="G239" s="59"/>
      <c r="H239" s="59">
        <v>8958</v>
      </c>
      <c r="I239" s="59">
        <v>0.219</v>
      </c>
      <c r="J239" s="59">
        <v>1.196</v>
      </c>
      <c r="K239" s="59"/>
      <c r="L239" s="59"/>
      <c r="M239" s="59"/>
      <c r="N239" s="59"/>
      <c r="O239" s="68">
        <f t="shared" si="38"/>
        <v>0.8371999999999999</v>
      </c>
      <c r="P239" s="62">
        <f t="shared" si="35"/>
        <v>0.3588</v>
      </c>
      <c r="Q239" s="84">
        <f t="shared" si="36"/>
        <v>0.3781855</v>
      </c>
      <c r="R239" s="62">
        <f t="shared" si="37"/>
        <v>0.8178144999999999</v>
      </c>
      <c r="S239" s="86">
        <v>10805.3</v>
      </c>
      <c r="T239" s="59" t="s">
        <v>119</v>
      </c>
      <c r="U239" s="59" t="s">
        <v>245</v>
      </c>
      <c r="V239" s="59" t="s">
        <v>469</v>
      </c>
      <c r="W239" s="59" t="s">
        <v>120</v>
      </c>
      <c r="X239" s="59" t="s">
        <v>232</v>
      </c>
      <c r="Y239" s="59" t="s">
        <v>913</v>
      </c>
      <c r="Z239" s="54" t="e">
        <f>INDEX('[10]PA'!$X$3:$X462,MATCH(AG239,'[10]PA'!$AE$3:$AE$222,0),1)</f>
        <v>#N/A</v>
      </c>
      <c r="AA239" s="59" t="s">
        <v>356</v>
      </c>
      <c r="AB239" s="59" t="s">
        <v>271</v>
      </c>
      <c r="AC239" s="59" t="s">
        <v>359</v>
      </c>
      <c r="AD239" s="59">
        <v>713</v>
      </c>
      <c r="AM239" s="40"/>
      <c r="AN239" s="32"/>
    </row>
    <row r="240" spans="1:40" ht="12.75">
      <c r="A240" s="59" t="s">
        <v>183</v>
      </c>
      <c r="B240" s="59" t="s">
        <v>118</v>
      </c>
      <c r="C240" s="59">
        <v>3152</v>
      </c>
      <c r="D240" s="59">
        <v>3</v>
      </c>
      <c r="E240" s="59"/>
      <c r="F240" s="59">
        <v>24</v>
      </c>
      <c r="G240" s="59"/>
      <c r="H240" s="59">
        <v>16684</v>
      </c>
      <c r="I240" s="59">
        <v>0.293</v>
      </c>
      <c r="J240" s="59">
        <v>3.369</v>
      </c>
      <c r="K240" s="59"/>
      <c r="L240" s="59"/>
      <c r="M240" s="59"/>
      <c r="N240" s="59"/>
      <c r="O240" s="68">
        <f t="shared" si="38"/>
        <v>2.3583</v>
      </c>
      <c r="P240" s="62">
        <f t="shared" si="35"/>
        <v>1.0107000000000004</v>
      </c>
      <c r="Q240" s="84">
        <f t="shared" si="36"/>
        <v>0.8162630000000001</v>
      </c>
      <c r="R240" s="62">
        <f t="shared" si="37"/>
        <v>2.552737</v>
      </c>
      <c r="S240" s="86">
        <v>23321.8</v>
      </c>
      <c r="T240" s="59" t="s">
        <v>119</v>
      </c>
      <c r="U240" s="59" t="s">
        <v>245</v>
      </c>
      <c r="V240" s="59" t="s">
        <v>469</v>
      </c>
      <c r="W240" s="59" t="s">
        <v>120</v>
      </c>
      <c r="X240" s="59" t="s">
        <v>232</v>
      </c>
      <c r="Y240" s="59" t="s">
        <v>287</v>
      </c>
      <c r="Z240" s="54" t="e">
        <f>INDEX('[10]PA'!$X$3:$X463,MATCH(AG240,'[10]PA'!$AE$3:$AE$222,0),1)</f>
        <v>#N/A</v>
      </c>
      <c r="AA240" s="59" t="s">
        <v>356</v>
      </c>
      <c r="AB240" s="59" t="s">
        <v>271</v>
      </c>
      <c r="AC240" s="59" t="s">
        <v>359</v>
      </c>
      <c r="AD240" s="59">
        <v>1316</v>
      </c>
      <c r="AM240" s="40"/>
      <c r="AN240" s="32"/>
    </row>
    <row r="241" spans="1:40" ht="12.75">
      <c r="A241" s="59" t="s">
        <v>183</v>
      </c>
      <c r="B241" s="59" t="s">
        <v>118</v>
      </c>
      <c r="C241" s="59">
        <v>3152</v>
      </c>
      <c r="D241" s="59">
        <v>4</v>
      </c>
      <c r="E241" s="59"/>
      <c r="F241" s="59">
        <v>24</v>
      </c>
      <c r="G241" s="59"/>
      <c r="H241" s="59">
        <v>13694</v>
      </c>
      <c r="I241" s="59">
        <v>0.3</v>
      </c>
      <c r="J241" s="59">
        <v>3.115</v>
      </c>
      <c r="K241" s="59"/>
      <c r="L241" s="59"/>
      <c r="M241" s="59"/>
      <c r="N241" s="59"/>
      <c r="O241" s="68">
        <f t="shared" si="38"/>
        <v>2.1805</v>
      </c>
      <c r="P241" s="62">
        <f t="shared" si="35"/>
        <v>0.9345000000000003</v>
      </c>
      <c r="Q241" s="84">
        <f t="shared" si="36"/>
        <v>0.7289415000000001</v>
      </c>
      <c r="R241" s="62">
        <f t="shared" si="37"/>
        <v>2.3860585</v>
      </c>
      <c r="S241" s="86">
        <v>20826.9</v>
      </c>
      <c r="T241" s="59" t="s">
        <v>119</v>
      </c>
      <c r="U241" s="59" t="s">
        <v>245</v>
      </c>
      <c r="V241" s="59" t="s">
        <v>469</v>
      </c>
      <c r="W241" s="59" t="s">
        <v>120</v>
      </c>
      <c r="X241" s="59" t="s">
        <v>232</v>
      </c>
      <c r="Y241" s="59" t="s">
        <v>287</v>
      </c>
      <c r="Z241" s="54" t="e">
        <f>INDEX('[10]PA'!$X$3:$X464,MATCH(AG241,'[10]PA'!$AE$3:$AE$222,0),1)</f>
        <v>#N/A</v>
      </c>
      <c r="AA241" s="59" t="s">
        <v>356</v>
      </c>
      <c r="AB241" s="59" t="s">
        <v>271</v>
      </c>
      <c r="AC241" s="59" t="s">
        <v>359</v>
      </c>
      <c r="AD241" s="59">
        <v>2464</v>
      </c>
      <c r="AM241" s="40"/>
      <c r="AN241" s="32"/>
    </row>
    <row r="242" spans="1:40" ht="12.75">
      <c r="A242" t="s">
        <v>183</v>
      </c>
      <c r="B242" t="s">
        <v>123</v>
      </c>
      <c r="C242">
        <v>50607</v>
      </c>
      <c r="D242">
        <v>23</v>
      </c>
      <c r="F242">
        <v>0</v>
      </c>
      <c r="S242" s="32"/>
      <c r="T242" t="s">
        <v>15</v>
      </c>
      <c r="U242" t="s">
        <v>230</v>
      </c>
      <c r="V242" t="s">
        <v>469</v>
      </c>
      <c r="W242" t="s">
        <v>124</v>
      </c>
      <c r="X242" t="s">
        <v>232</v>
      </c>
      <c r="Y242" t="s">
        <v>261</v>
      </c>
      <c r="Z242" s="53" t="e">
        <f>INDEX('[10]PA'!$X$3:$X465,MATCH(AG242,'[10]PA'!$AE$3:$AE$222,0),1)</f>
        <v>#N/A</v>
      </c>
      <c r="AA242" t="s">
        <v>241</v>
      </c>
      <c r="AD242">
        <v>785</v>
      </c>
      <c r="AM242" s="40"/>
      <c r="AN242" s="32"/>
    </row>
    <row r="243" spans="1:40" ht="12.75">
      <c r="A243" t="s">
        <v>183</v>
      </c>
      <c r="B243" t="s">
        <v>123</v>
      </c>
      <c r="C243">
        <v>50607</v>
      </c>
      <c r="D243">
        <v>24</v>
      </c>
      <c r="F243">
        <v>0</v>
      </c>
      <c r="S243" s="32"/>
      <c r="T243" t="s">
        <v>15</v>
      </c>
      <c r="U243" t="s">
        <v>230</v>
      </c>
      <c r="V243" t="s">
        <v>469</v>
      </c>
      <c r="W243" t="s">
        <v>124</v>
      </c>
      <c r="X243" t="s">
        <v>232</v>
      </c>
      <c r="Y243" t="s">
        <v>261</v>
      </c>
      <c r="Z243" s="53" t="e">
        <f>INDEX('[10]PA'!$X$3:$X466,MATCH(AG243,'[10]PA'!$AE$3:$AE$222,0),1)</f>
        <v>#N/A</v>
      </c>
      <c r="AA243" t="s">
        <v>241</v>
      </c>
      <c r="AD243">
        <v>785</v>
      </c>
      <c r="AM243" s="40"/>
      <c r="AN243" s="32"/>
    </row>
    <row r="244" spans="1:40" ht="12.75">
      <c r="A244" t="s">
        <v>183</v>
      </c>
      <c r="B244" t="s">
        <v>125</v>
      </c>
      <c r="C244">
        <v>880006</v>
      </c>
      <c r="D244">
        <v>1</v>
      </c>
      <c r="F244">
        <v>24</v>
      </c>
      <c r="H244">
        <v>24</v>
      </c>
      <c r="I244">
        <v>0.25</v>
      </c>
      <c r="J244">
        <v>0.17</v>
      </c>
      <c r="O244" s="56">
        <f>J244*0.7</f>
        <v>0.119</v>
      </c>
      <c r="P244" s="57">
        <f>$J244-O244</f>
        <v>0.05100000000000002</v>
      </c>
      <c r="Q244" s="58">
        <f>S244*0.07/2000</f>
        <v>0.047796</v>
      </c>
      <c r="R244" s="57">
        <f>$J244-Q244</f>
        <v>0.12220400000000001</v>
      </c>
      <c r="S244" s="32">
        <v>1365.6</v>
      </c>
      <c r="T244" t="s">
        <v>15</v>
      </c>
      <c r="U244" t="s">
        <v>230</v>
      </c>
      <c r="V244" t="s">
        <v>469</v>
      </c>
      <c r="W244" t="s">
        <v>124</v>
      </c>
      <c r="X244" t="s">
        <v>232</v>
      </c>
      <c r="Y244" t="s">
        <v>287</v>
      </c>
      <c r="Z244" s="53" t="s">
        <v>336</v>
      </c>
      <c r="AA244" t="s">
        <v>241</v>
      </c>
      <c r="AD244">
        <v>283</v>
      </c>
      <c r="AF244" t="s">
        <v>156</v>
      </c>
      <c r="AG244" t="s">
        <v>156</v>
      </c>
      <c r="AH244">
        <v>0</v>
      </c>
      <c r="AL244">
        <v>0</v>
      </c>
      <c r="AM244" s="40">
        <v>0.17</v>
      </c>
      <c r="AN244" s="32">
        <v>1365.6</v>
      </c>
    </row>
    <row r="245" spans="1:40" ht="12.75">
      <c r="A245" t="s">
        <v>183</v>
      </c>
      <c r="B245" t="s">
        <v>125</v>
      </c>
      <c r="C245">
        <v>880006</v>
      </c>
      <c r="D245">
        <v>2</v>
      </c>
      <c r="F245">
        <v>0</v>
      </c>
      <c r="S245" s="32"/>
      <c r="T245" t="s">
        <v>15</v>
      </c>
      <c r="U245" t="s">
        <v>230</v>
      </c>
      <c r="V245" t="s">
        <v>469</v>
      </c>
      <c r="W245" t="s">
        <v>124</v>
      </c>
      <c r="X245" t="s">
        <v>232</v>
      </c>
      <c r="Y245" t="s">
        <v>287</v>
      </c>
      <c r="Z245" s="53" t="e">
        <f>INDEX('[10]PA'!$X$3:$X468,MATCH(AG245,'[10]PA'!$AE$3:$AE$222,0),1)</f>
        <v>#N/A</v>
      </c>
      <c r="AA245" t="s">
        <v>241</v>
      </c>
      <c r="AD245">
        <v>283</v>
      </c>
      <c r="AM245" s="40"/>
      <c r="AN245" s="32"/>
    </row>
    <row r="246" spans="1:40" ht="12.75">
      <c r="A246" t="s">
        <v>183</v>
      </c>
      <c r="B246" t="s">
        <v>125</v>
      </c>
      <c r="C246">
        <v>880006</v>
      </c>
      <c r="D246">
        <v>3</v>
      </c>
      <c r="F246">
        <v>24</v>
      </c>
      <c r="H246">
        <v>24</v>
      </c>
      <c r="I246">
        <v>0.271</v>
      </c>
      <c r="J246" s="69">
        <v>0.185</v>
      </c>
      <c r="O246" s="56">
        <f>J246*0.7</f>
        <v>0.1295</v>
      </c>
      <c r="P246" s="57">
        <f>$J246-O246</f>
        <v>0.055499999999999994</v>
      </c>
      <c r="Q246" s="58">
        <f>S246*0.07/2000</f>
        <v>0.047796</v>
      </c>
      <c r="R246" s="57">
        <f>$J246-Q246</f>
        <v>0.137204</v>
      </c>
      <c r="S246" s="32">
        <v>1365.6</v>
      </c>
      <c r="T246" t="s">
        <v>15</v>
      </c>
      <c r="U246" t="s">
        <v>230</v>
      </c>
      <c r="V246" t="s">
        <v>469</v>
      </c>
      <c r="W246" t="s">
        <v>124</v>
      </c>
      <c r="X246" t="s">
        <v>232</v>
      </c>
      <c r="Y246" t="s">
        <v>287</v>
      </c>
      <c r="Z246" s="53" t="s">
        <v>336</v>
      </c>
      <c r="AA246" t="s">
        <v>241</v>
      </c>
      <c r="AD246">
        <v>335</v>
      </c>
      <c r="AF246" t="s">
        <v>157</v>
      </c>
      <c r="AG246" t="s">
        <v>157</v>
      </c>
      <c r="AH246">
        <v>0</v>
      </c>
      <c r="AL246">
        <v>0</v>
      </c>
      <c r="AM246" s="40">
        <v>0.185</v>
      </c>
      <c r="AN246" s="32">
        <v>1365.6</v>
      </c>
    </row>
    <row r="247" spans="1:40" ht="12.75">
      <c r="A247" s="59" t="s">
        <v>183</v>
      </c>
      <c r="B247" s="59" t="s">
        <v>125</v>
      </c>
      <c r="C247" s="59">
        <v>880006</v>
      </c>
      <c r="D247" s="59">
        <v>4</v>
      </c>
      <c r="E247" s="59"/>
      <c r="F247" s="59">
        <v>24</v>
      </c>
      <c r="G247" s="59"/>
      <c r="H247" s="59">
        <v>24</v>
      </c>
      <c r="I247" s="59">
        <v>0.25</v>
      </c>
      <c r="J247" s="59">
        <v>0.17</v>
      </c>
      <c r="K247" s="59"/>
      <c r="L247" s="59"/>
      <c r="M247" s="59"/>
      <c r="N247" s="59"/>
      <c r="O247" s="68">
        <f>J247*0.7</f>
        <v>0.119</v>
      </c>
      <c r="P247" s="62">
        <f>$J247-O247</f>
        <v>0.05100000000000002</v>
      </c>
      <c r="Q247" s="84">
        <f>S247*0.07/2000</f>
        <v>0.047796</v>
      </c>
      <c r="R247" s="62">
        <f>$J247-Q247</f>
        <v>0.12220400000000001</v>
      </c>
      <c r="S247" s="86">
        <v>1365.6</v>
      </c>
      <c r="T247" s="59" t="s">
        <v>15</v>
      </c>
      <c r="U247" s="59" t="s">
        <v>230</v>
      </c>
      <c r="V247" s="59" t="s">
        <v>469</v>
      </c>
      <c r="W247" s="59" t="s">
        <v>124</v>
      </c>
      <c r="X247" s="59" t="s">
        <v>232</v>
      </c>
      <c r="Y247" s="59" t="s">
        <v>287</v>
      </c>
      <c r="Z247" s="54" t="e">
        <f>INDEX('[10]PA'!$X$3:$X470,MATCH(AG247,'[10]PA'!$AE$3:$AE$222,0),1)</f>
        <v>#N/A</v>
      </c>
      <c r="AA247" s="59" t="s">
        <v>241</v>
      </c>
      <c r="AB247" s="59"/>
      <c r="AC247" s="59"/>
      <c r="AD247" s="59">
        <v>335</v>
      </c>
      <c r="AM247" s="40"/>
      <c r="AN247" s="32"/>
    </row>
    <row r="248" spans="1:40" ht="12.75">
      <c r="A248" s="59" t="s">
        <v>183</v>
      </c>
      <c r="B248" s="59" t="s">
        <v>128</v>
      </c>
      <c r="C248" s="59">
        <v>50879</v>
      </c>
      <c r="D248" s="59" t="s">
        <v>129</v>
      </c>
      <c r="E248" s="59"/>
      <c r="F248" s="59">
        <v>24</v>
      </c>
      <c r="G248" s="59"/>
      <c r="H248" s="59">
        <v>9789</v>
      </c>
      <c r="I248" s="59">
        <v>0.103</v>
      </c>
      <c r="J248" s="91">
        <v>0.665</v>
      </c>
      <c r="K248" s="59"/>
      <c r="L248" s="59"/>
      <c r="M248" s="59"/>
      <c r="N248" s="59"/>
      <c r="O248" s="92">
        <f>J248*0.7</f>
        <v>0.46549999999999997</v>
      </c>
      <c r="P248" s="93">
        <f>$J248-O248</f>
        <v>0.19950000000000007</v>
      </c>
      <c r="Q248" s="94">
        <f>S248*0.07/2000</f>
        <v>0.45270750000000004</v>
      </c>
      <c r="R248" s="93">
        <f>$J248-Q248</f>
        <v>0.2122925</v>
      </c>
      <c r="S248" s="86">
        <v>12934.5</v>
      </c>
      <c r="T248" s="59" t="s">
        <v>12</v>
      </c>
      <c r="U248" s="59" t="s">
        <v>230</v>
      </c>
      <c r="V248" s="59" t="s">
        <v>469</v>
      </c>
      <c r="W248" s="59" t="s">
        <v>130</v>
      </c>
      <c r="X248" s="59" t="s">
        <v>232</v>
      </c>
      <c r="Y248" s="59" t="s">
        <v>233</v>
      </c>
      <c r="Z248" s="54" t="str">
        <f>INDEX('[10]PA'!$X$3:$X471,MATCH(AG248,'[10]PA'!$AE$3:$AE$222,0),1)</f>
        <v>CBL</v>
      </c>
      <c r="AA248" s="59" t="s">
        <v>356</v>
      </c>
      <c r="AB248" s="59" t="s">
        <v>258</v>
      </c>
      <c r="AC248" s="59" t="s">
        <v>234</v>
      </c>
      <c r="AD248" s="59">
        <v>547</v>
      </c>
      <c r="AF248" t="s">
        <v>158</v>
      </c>
      <c r="AG248" t="s">
        <v>158</v>
      </c>
      <c r="AH248">
        <v>0</v>
      </c>
      <c r="AI248">
        <v>5844</v>
      </c>
      <c r="AJ248">
        <v>6.192</v>
      </c>
      <c r="AK248">
        <v>53604.7</v>
      </c>
      <c r="AL248">
        <v>548</v>
      </c>
      <c r="AM248" s="40">
        <v>0.04899999999999949</v>
      </c>
      <c r="AN248" s="32">
        <v>4478</v>
      </c>
    </row>
    <row r="249" spans="7:23" ht="12.75">
      <c r="G249" s="86">
        <f>SUM(G216:G248)</f>
        <v>54800</v>
      </c>
      <c r="J249" s="82">
        <f>SUM(J216:J248)</f>
        <v>104.321</v>
      </c>
      <c r="O249" s="82">
        <f>SUM(O216:O248)</f>
        <v>76.7978</v>
      </c>
      <c r="P249" s="82">
        <f>SUM(P216:P248)</f>
        <v>27.5232</v>
      </c>
      <c r="Q249" s="82">
        <f>SUM(Q216:Q248)</f>
        <v>25.008265765000004</v>
      </c>
      <c r="R249" s="82">
        <f>SUM(R216:R248)</f>
        <v>79.312734235</v>
      </c>
      <c r="W249" s="73"/>
    </row>
    <row r="250" spans="15:23" ht="12.75">
      <c r="O250" s="40"/>
      <c r="P250" s="35">
        <f>P249/$J249</f>
        <v>0.2638318267654643</v>
      </c>
      <c r="R250" s="35">
        <f>R249/$J249</f>
        <v>0.7602758239951687</v>
      </c>
      <c r="W250" s="73"/>
    </row>
    <row r="251" ht="12.75">
      <c r="W251" s="73"/>
    </row>
    <row r="252" spans="10:25" ht="12.75">
      <c r="J252" s="88"/>
      <c r="O252" s="88"/>
      <c r="P252" s="89"/>
      <c r="Q252" s="88"/>
      <c r="R252" s="89"/>
      <c r="T252" s="73"/>
      <c r="U252" s="73"/>
      <c r="V252" s="73"/>
      <c r="W252" s="73"/>
      <c r="X252" s="73"/>
      <c r="Y252" s="73"/>
    </row>
    <row r="253" spans="16:18" ht="12.75">
      <c r="P253" s="90"/>
      <c r="R253" s="18"/>
    </row>
    <row r="254" ht="12.75">
      <c r="W254" s="73"/>
    </row>
    <row r="255" ht="12.75">
      <c r="W255" s="73"/>
    </row>
    <row r="256" ht="12.75">
      <c r="W256" s="73"/>
    </row>
    <row r="297" spans="1:4" ht="12.75">
      <c r="A297" t="s">
        <v>159</v>
      </c>
      <c r="B297" t="s">
        <v>160</v>
      </c>
      <c r="C297">
        <v>3120</v>
      </c>
      <c r="D297">
        <v>31</v>
      </c>
    </row>
    <row r="298" spans="2:4" ht="12.75">
      <c r="B298" t="s">
        <v>1230</v>
      </c>
      <c r="C298">
        <v>8012</v>
      </c>
      <c r="D298">
        <v>12</v>
      </c>
    </row>
    <row r="299" spans="2:4" ht="12.75">
      <c r="B299" t="s">
        <v>1230</v>
      </c>
      <c r="C299">
        <v>8012</v>
      </c>
      <c r="D299">
        <v>21</v>
      </c>
    </row>
    <row r="300" spans="2:4" ht="12.75">
      <c r="B300" t="s">
        <v>1230</v>
      </c>
      <c r="C300">
        <v>8012</v>
      </c>
      <c r="D300">
        <v>31</v>
      </c>
    </row>
    <row r="301" spans="2:4" ht="12.75">
      <c r="B301" t="s">
        <v>1230</v>
      </c>
      <c r="C301">
        <v>8012</v>
      </c>
      <c r="D301">
        <v>32</v>
      </c>
    </row>
    <row r="302" spans="2:4" ht="12.75">
      <c r="B302" t="s">
        <v>1230</v>
      </c>
      <c r="C302">
        <v>8012</v>
      </c>
      <c r="D302">
        <v>41</v>
      </c>
    </row>
    <row r="303" spans="2:4" ht="12.75">
      <c r="B303" t="s">
        <v>1230</v>
      </c>
      <c r="C303">
        <v>8012</v>
      </c>
      <c r="D303">
        <v>42</v>
      </c>
    </row>
    <row r="304" spans="2:4" ht="12.75">
      <c r="B304" t="s">
        <v>161</v>
      </c>
      <c r="C304">
        <v>3162</v>
      </c>
      <c r="D304">
        <v>1</v>
      </c>
    </row>
    <row r="305" spans="2:4" ht="12.75">
      <c r="B305" t="s">
        <v>161</v>
      </c>
      <c r="C305">
        <v>3162</v>
      </c>
      <c r="D305">
        <v>2</v>
      </c>
    </row>
    <row r="306" spans="2:4" ht="12.75">
      <c r="B306" t="s">
        <v>161</v>
      </c>
      <c r="C306">
        <v>3162</v>
      </c>
      <c r="D306">
        <v>3</v>
      </c>
    </row>
    <row r="307" spans="2:4" ht="12.75">
      <c r="B307" t="s">
        <v>162</v>
      </c>
      <c r="C307">
        <v>3109</v>
      </c>
      <c r="D307">
        <v>31</v>
      </c>
    </row>
    <row r="308" spans="2:4" ht="12.75">
      <c r="B308" t="s">
        <v>163</v>
      </c>
      <c r="C308">
        <v>3110</v>
      </c>
      <c r="D308">
        <v>31</v>
      </c>
    </row>
    <row r="309" spans="2:4" ht="12.75">
      <c r="B309" t="s">
        <v>163</v>
      </c>
      <c r="C309">
        <v>3110</v>
      </c>
      <c r="D309">
        <v>32</v>
      </c>
    </row>
    <row r="310" spans="2:4" ht="12.75">
      <c r="B310" t="s">
        <v>163</v>
      </c>
      <c r="C310">
        <v>3110</v>
      </c>
      <c r="D310">
        <v>33</v>
      </c>
    </row>
    <row r="311" spans="2:4" ht="12.75">
      <c r="B311" t="s">
        <v>164</v>
      </c>
      <c r="C311">
        <v>3163</v>
      </c>
      <c r="D311">
        <v>2</v>
      </c>
    </row>
    <row r="312" spans="2:4" ht="12.75">
      <c r="B312" t="s">
        <v>76</v>
      </c>
      <c r="C312">
        <v>3111</v>
      </c>
      <c r="D312">
        <v>31</v>
      </c>
    </row>
    <row r="313" spans="2:4" ht="12.75">
      <c r="B313" t="s">
        <v>76</v>
      </c>
      <c r="C313">
        <v>3111</v>
      </c>
      <c r="D313">
        <v>32</v>
      </c>
    </row>
    <row r="314" spans="2:4" ht="12.75">
      <c r="B314" t="s">
        <v>702</v>
      </c>
      <c r="C314">
        <v>3168</v>
      </c>
      <c r="D314">
        <v>91</v>
      </c>
    </row>
    <row r="315" spans="2:4" ht="12.75">
      <c r="B315" t="s">
        <v>702</v>
      </c>
      <c r="C315">
        <v>3168</v>
      </c>
      <c r="D315">
        <v>92</v>
      </c>
    </row>
    <row r="316" spans="2:4" ht="12.75">
      <c r="B316" t="s">
        <v>118</v>
      </c>
      <c r="C316">
        <v>3152</v>
      </c>
      <c r="D316" t="s">
        <v>428</v>
      </c>
    </row>
    <row r="317" spans="2:4" ht="12.75">
      <c r="B317" t="s">
        <v>118</v>
      </c>
      <c r="C317">
        <v>3152</v>
      </c>
      <c r="D317" t="s">
        <v>429</v>
      </c>
    </row>
    <row r="318" spans="2:4" ht="12.75">
      <c r="B318" t="s">
        <v>122</v>
      </c>
      <c r="C318">
        <v>3116</v>
      </c>
      <c r="D318">
        <v>31</v>
      </c>
    </row>
    <row r="319" spans="2:4" ht="12.75">
      <c r="B319" t="s">
        <v>122</v>
      </c>
      <c r="C319">
        <v>3116</v>
      </c>
      <c r="D319">
        <v>32</v>
      </c>
    </row>
    <row r="320" spans="2:4" ht="12.75">
      <c r="B320" t="s">
        <v>507</v>
      </c>
      <c r="C320">
        <v>3132</v>
      </c>
      <c r="D320">
        <v>5</v>
      </c>
    </row>
  </sheetData>
  <mergeCells count="1">
    <mergeCell ref="AL1:AN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NJDEP</dc:creator>
  <cp:keywords/>
  <dc:description/>
  <cp:lastModifiedBy>NJDEP</cp:lastModifiedBy>
  <dcterms:created xsi:type="dcterms:W3CDTF">2007-02-13T19:17:39Z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